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RPDATA\BuIBM\LENOVO\Marketingaktionen\Topsellerlisten Einspielung\2022 - Mai\"/>
    </mc:Choice>
  </mc:AlternateContent>
  <xr:revisionPtr revIDLastSave="0" documentId="8_{67E7A2DC-2FD8-40DF-ABB2-3364C71DED3D}" xr6:coauthVersionLast="47" xr6:coauthVersionMax="47" xr10:uidLastSave="{00000000-0000-0000-0000-000000000000}"/>
  <bookViews>
    <workbookView xWindow="53880" yWindow="255" windowWidth="25440" windowHeight="15540" tabRatio="387" firstSheet="1" activeTab="3" xr2:uid="{C23B11CC-0317-4ACB-A475-278D6994EE7B}"/>
  </bookViews>
  <sheets>
    <sheet name="Navigation" sheetId="10" r:id="rId1"/>
    <sheet name="C#63 Notebook Portfolio" sheetId="1" r:id="rId2"/>
    <sheet name="Education Line-up" sheetId="5" r:id="rId3"/>
    <sheet name="Line-up Übersicht" sheetId="6" r:id="rId4"/>
  </sheets>
  <definedNames>
    <definedName name="_xlnm._FilterDatabase" localSheetId="3" hidden="1">'Line-up Übersicht'!$A$4:$Z$4</definedName>
    <definedName name="L13_Yoga_AMD_G2">'C#63 Notebook Portfolio'!$GI$5</definedName>
    <definedName name="Lenovo">'C#63 Notebook Portfolio'!$BS$1</definedName>
    <definedName name="Lenovo_13w_Yoga_G1">'C#63 Notebook Portfolio'!$BS$5</definedName>
    <definedName name="Lenovo_V">'C#63 Notebook Portfolio'!$Y$1</definedName>
    <definedName name="Lenovo_V15_AMD_G1">'C#63 Notebook Portfolio'!$Y$5</definedName>
    <definedName name="Lenovo_V15_AMD_G2">'C#63 Notebook Portfolio'!$AE$5</definedName>
    <definedName name="Lenovo_V15_G1">'C#63 Notebook Portfolio'!$AK$5</definedName>
    <definedName name="Lenovo_V15_G2">'C#63 Notebook Portfolio'!$AQ$5</definedName>
    <definedName name="Lenovo_V17_G1">'C#63 Notebook Portfolio'!$AZ$5</definedName>
    <definedName name="Lenovo_V17_G2">'C#63 Notebook Portfolio'!$BE$5</definedName>
    <definedName name="Lenovo_V17_G3">'C#63 Notebook Portfolio'!$BQ$5</definedName>
    <definedName name="ThinkBook">'C#63 Notebook Portfolio'!$BU$1</definedName>
    <definedName name="ThinkBook_13s_AMD_G3">'C#63 Notebook Portfolio'!$DM$5</definedName>
    <definedName name="ThinkBook_13s_G2">'C#63 Notebook Portfolio'!$DR$5</definedName>
    <definedName name="ThinkBook_13s_G4">'C#63 Notebook Portfolio'!$DV$5</definedName>
    <definedName name="ThinkBook_13x_G1">'C#63 Notebook Portfolio'!$DX$5</definedName>
    <definedName name="ThinkBook_14_AMD_G3">'C#63 Notebook Portfolio'!$BU$5</definedName>
    <definedName name="ThinkBook_14_AMD_G4">'C#63 Notebook Portfolio'!$CC$5</definedName>
    <definedName name="ThinkBook_14_G2">'C#63 Notebook Portfolio'!$CE$5</definedName>
    <definedName name="ThinkBook_14_G4">'C#63 Notebook Portfolio'!$CJ$5</definedName>
    <definedName name="ThinkBook_14s_Yoga_G1">'C#63 Notebook Portfolio'!$EF$5</definedName>
    <definedName name="ThinkBook_14s_Yoga_G2">'C#63 Notebook Portfolio'!$EN$5</definedName>
    <definedName name="ThinkBook_15_AMD_G3">'C#63 Notebook Portfolio'!$CL$5</definedName>
    <definedName name="ThinkBook_15_AMD_G4">'C#63 Notebook Portfolio'!$CT$5</definedName>
    <definedName name="ThinkBook_15_G2">'C#63 Notebook Portfolio'!$CV$5</definedName>
    <definedName name="ThinkBook_15_G4">'C#63 Notebook Portfolio'!$CZ$5</definedName>
    <definedName name="ThinkBook_15p_G2">'C#63 Notebook Portfolio'!$DB$5</definedName>
    <definedName name="ThinkBook_16p_G2">'C#63 Notebook Portfolio'!$DF$5</definedName>
    <definedName name="ThinkBook_Plus_G2">'C#63 Notebook Portfolio'!$ED$5</definedName>
    <definedName name="ThinkPad_E">'C#63 Notebook Portfolio'!$EP$1</definedName>
    <definedName name="ThinkPad_E14_AMD_G3">'C#63 Notebook Portfolio'!$EP$5</definedName>
    <definedName name="ThinkPad_E14_AMD_G4">'C#63 Notebook Portfolio'!$ET$5</definedName>
    <definedName name="ThinkPad_E14_G2">'C#63 Notebook Portfolio'!$EY$5</definedName>
    <definedName name="ThinkPad_E15_AMD_G2">'C#63 Notebook Portfolio'!$FC$5</definedName>
    <definedName name="ThinkPad_E15_AMD_G3">'C#63 Notebook Portfolio'!$FE$5</definedName>
    <definedName name="ThinkPad_E15_AMD_G4">'C#63 Notebook Portfolio'!$FM$5</definedName>
    <definedName name="ThinkPad_E15_G2">'C#63 Notebook Portfolio'!$FR$5</definedName>
    <definedName name="ThinkPad_L">'C#63 Notebook Portfolio'!$FZ$1</definedName>
    <definedName name="ThinkPad_L13_AMD_G2">'C#63 Notebook Portfolio'!$FZ$5</definedName>
    <definedName name="ThinkPad_L13_G2">'C#63 Notebook Portfolio'!$GD$5</definedName>
    <definedName name="ThinkPad_L13_Yoga_G2">'C#63 Notebook Portfolio'!$GM$5</definedName>
    <definedName name="ThinkPad_L14_AMD_G1">'C#63 Notebook Portfolio'!$B$5</definedName>
    <definedName name="ThinkPad_L14_AMD_G2">'C#63 Notebook Portfolio'!$GW$5</definedName>
    <definedName name="ThinkPad_L14_AMD_G3">'C#63 Notebook Portfolio'!$GZ$5</definedName>
    <definedName name="ThinkPad_L14_G2">'C#63 Notebook Portfolio'!$HE$5</definedName>
    <definedName name="ThinkPad_L15_AMD_G1">'C#63 Notebook Portfolio'!$D$5</definedName>
    <definedName name="ThinkPad_L15_AMD_G2">'C#63 Notebook Portfolio'!$HL$5</definedName>
    <definedName name="ThinkPad_L15_AMD_G3">'C#63 Notebook Portfolio'!$HQ$5</definedName>
    <definedName name="ThinkPad_L15_G2">'C#63 Notebook Portfolio'!$HV$5</definedName>
    <definedName name="ThinkPad_T">'C#63 Notebook Portfolio'!$IJ$1</definedName>
    <definedName name="ThinkPad_T14_AMD_G1">'C#63 Notebook Portfolio'!$J$5</definedName>
    <definedName name="ThinkPad_T14_AMD_G2">'C#63 Notebook Portfolio'!$IJ$5</definedName>
    <definedName name="ThinkPad_T14_G2">'C#63 Notebook Portfolio'!$IO$5</definedName>
    <definedName name="ThinkPad_T14s_AMD_G1">'C#63 Notebook Portfolio'!$JE$5</definedName>
    <definedName name="ThinkPad_T14s_AMD_G2">'C#63 Notebook Portfolio'!$JI$5</definedName>
    <definedName name="ThinkPad_T14s_G2">'C#63 Notebook Portfolio'!$JO$5</definedName>
    <definedName name="ThinkPad_T15_G2">'C#63 Notebook Portfolio'!$JX$5</definedName>
    <definedName name="ThinkPad_T15p_G1">'C#63 Notebook Portfolio'!$KO$5</definedName>
    <definedName name="ThinkPad_X">'C#63 Notebook Portfolio'!$KQ$1</definedName>
    <definedName name="ThinkPad_X1_Carbon_G8">'C#63 Notebook Portfolio'!$T$5</definedName>
    <definedName name="ThinkPad_X1_Carbon_G9">'C#63 Notebook Portfolio'!$LN$5</definedName>
    <definedName name="ThinkPad_X1_Extreme_G4">'C#63 Notebook Portfolio'!$MN$5</definedName>
    <definedName name="ThinkPad_X1_Nano_G1">'C#63 Notebook Portfolio'!$LL$5</definedName>
    <definedName name="ThinkPad_X1_Yoga_G5">'C#63 Notebook Portfolio'!$V$5</definedName>
    <definedName name="ThinkPad_X1_Yoga_G6">'C#63 Notebook Portfolio'!$MA$5</definedName>
    <definedName name="ThinkPad_X13_AMD_G1">'C#63 Notebook Portfolio'!$R$5</definedName>
    <definedName name="ThinkPad_X13_AMD_G2">'C#63 Notebook Portfolio'!$KS$5</definedName>
    <definedName name="ThinkPad_X13_G2">'C#63 Notebook Portfolio'!$KV$5</definedName>
    <definedName name="ThinkPad_X13_Yoga_G1">'C#63 Notebook Portfolio'!$LD$5</definedName>
    <definedName name="ThinkPad_X13_Yoga_G2">'C#63 Notebook Portfolio'!$LF$5</definedName>
    <definedName name="X1_Titanium_Yoga_G1">'C#63 Notebook Portfolio'!$MK$5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4" i="6" l="1"/>
  <c r="HR53" i="1" l="1"/>
  <c r="HS53" i="1"/>
  <c r="HT53" i="1"/>
  <c r="HQ53" i="1"/>
  <c r="HR9" i="1"/>
  <c r="HS9" i="1"/>
  <c r="HT9" i="1"/>
  <c r="HQ9" i="1"/>
  <c r="HA53" i="1" l="1"/>
  <c r="HB53" i="1"/>
  <c r="HC53" i="1"/>
  <c r="GZ53" i="1"/>
  <c r="HA9" i="1"/>
  <c r="HB9" i="1"/>
  <c r="HC9" i="1"/>
  <c r="GZ9" i="1"/>
  <c r="KQ53" i="1"/>
  <c r="KQ49" i="1"/>
  <c r="KQ12" i="1"/>
  <c r="KQ9" i="1"/>
  <c r="HT49" i="1" l="1"/>
  <c r="HS49" i="1"/>
  <c r="HR49" i="1"/>
  <c r="HQ49" i="1"/>
  <c r="HT12" i="1"/>
  <c r="HS12" i="1"/>
  <c r="HR12" i="1"/>
  <c r="HQ12" i="1"/>
  <c r="HC49" i="1"/>
  <c r="HB49" i="1"/>
  <c r="HA49" i="1"/>
  <c r="GZ49" i="1"/>
  <c r="HC12" i="1"/>
  <c r="HB12" i="1"/>
  <c r="HA12" i="1"/>
  <c r="GZ12" i="1"/>
  <c r="FP49" i="1"/>
  <c r="FO49" i="1"/>
  <c r="FN49" i="1"/>
  <c r="FM49" i="1"/>
  <c r="FN53" i="1"/>
  <c r="FO53" i="1"/>
  <c r="FP53" i="1"/>
  <c r="FM53" i="1"/>
  <c r="FN9" i="1"/>
  <c r="FO9" i="1"/>
  <c r="FP9" i="1"/>
  <c r="FM9" i="1"/>
  <c r="FP12" i="1"/>
  <c r="FO12" i="1"/>
  <c r="FN12" i="1"/>
  <c r="FM12" i="1"/>
  <c r="EU53" i="1" l="1"/>
  <c r="EV53" i="1"/>
  <c r="EW53" i="1"/>
  <c r="ET53" i="1"/>
  <c r="EU9" i="1"/>
  <c r="EV9" i="1"/>
  <c r="EW9" i="1"/>
  <c r="ET9" i="1"/>
  <c r="EW49" i="1" l="1"/>
  <c r="EW12" i="1"/>
  <c r="EV49" i="1"/>
  <c r="EU49" i="1"/>
  <c r="ET49" i="1"/>
  <c r="EV12" i="1"/>
  <c r="EU12" i="1"/>
  <c r="ET12" i="1"/>
  <c r="EN53" i="1" l="1"/>
  <c r="EN9" i="1"/>
  <c r="EN49" i="1"/>
  <c r="EN12" i="1"/>
  <c r="CZ53" i="1"/>
  <c r="CZ9" i="1"/>
  <c r="CZ69" i="1"/>
  <c r="CZ49" i="1"/>
  <c r="CZ12" i="1"/>
  <c r="CJ53" i="1"/>
  <c r="CJ9" i="1"/>
  <c r="CJ69" i="1"/>
  <c r="CJ49" i="1"/>
  <c r="CJ12" i="1"/>
  <c r="BS53" i="1"/>
  <c r="BS9" i="1"/>
  <c r="BS49" i="1"/>
  <c r="BS12" i="1"/>
  <c r="BQ69" i="1"/>
  <c r="BQ53" i="1"/>
  <c r="BQ9" i="1"/>
  <c r="BQ49" i="1"/>
  <c r="BQ12" i="1"/>
  <c r="BC53" i="1"/>
  <c r="BC49" i="1"/>
  <c r="BC12" i="1"/>
  <c r="BC9" i="1"/>
  <c r="L53" i="1" l="1"/>
  <c r="K53" i="1"/>
  <c r="K49" i="1"/>
  <c r="L49" i="1"/>
  <c r="K12" i="1"/>
  <c r="L12" i="1"/>
  <c r="K9" i="1"/>
  <c r="L9" i="1"/>
  <c r="G53" i="1"/>
  <c r="G49" i="1"/>
  <c r="G12" i="1"/>
  <c r="G9" i="1"/>
  <c r="E12" i="1"/>
  <c r="E53" i="1" l="1"/>
  <c r="E49" i="1"/>
  <c r="E9" i="1"/>
  <c r="CV53" i="1" l="1"/>
  <c r="CV49" i="1"/>
  <c r="CV12" i="1"/>
  <c r="CV9" i="1"/>
  <c r="GJ53" i="1" l="1"/>
  <c r="GJ49" i="1"/>
  <c r="GJ12" i="1"/>
  <c r="GJ9" i="1"/>
  <c r="GA53" i="1"/>
  <c r="GA49" i="1"/>
  <c r="GA12" i="1"/>
  <c r="GA9" i="1"/>
  <c r="DV49" i="1"/>
  <c r="DV53" i="1" l="1"/>
  <c r="DV9" i="1"/>
  <c r="DV12" i="1"/>
  <c r="CT9" i="1" l="1"/>
  <c r="CT53" i="1"/>
  <c r="CC53" i="1"/>
  <c r="CT69" i="1"/>
  <c r="CT49" i="1"/>
  <c r="CT12" i="1"/>
  <c r="CC9" i="1"/>
  <c r="CC69" i="1" l="1"/>
  <c r="CC49" i="1"/>
  <c r="CC12" i="1"/>
  <c r="FC53" i="1" l="1"/>
  <c r="FC49" i="1"/>
  <c r="FC12" i="1"/>
  <c r="FC9" i="1"/>
  <c r="P53" i="1" l="1"/>
  <c r="P49" i="1"/>
  <c r="P12" i="1"/>
  <c r="P9" i="1"/>
  <c r="KM53" i="1" l="1"/>
  <c r="KL53" i="1"/>
  <c r="KK53" i="1"/>
  <c r="KJ53" i="1"/>
  <c r="KI53" i="1"/>
  <c r="KH53" i="1"/>
  <c r="KG53" i="1"/>
  <c r="KF53" i="1"/>
  <c r="KM49" i="1"/>
  <c r="KL49" i="1"/>
  <c r="KK49" i="1"/>
  <c r="KJ49" i="1"/>
  <c r="KI49" i="1"/>
  <c r="KH49" i="1"/>
  <c r="KG49" i="1"/>
  <c r="KF49" i="1"/>
  <c r="KM12" i="1"/>
  <c r="KL12" i="1"/>
  <c r="KK12" i="1"/>
  <c r="KJ12" i="1"/>
  <c r="KI12" i="1"/>
  <c r="KH12" i="1"/>
  <c r="KG12" i="1"/>
  <c r="KF12" i="1"/>
  <c r="KM9" i="1"/>
  <c r="KL9" i="1"/>
  <c r="KK9" i="1"/>
  <c r="KJ9" i="1"/>
  <c r="KI9" i="1"/>
  <c r="KH9" i="1"/>
  <c r="KG9" i="1"/>
  <c r="KF9" i="1"/>
  <c r="JC53" i="1"/>
  <c r="JB53" i="1"/>
  <c r="JA53" i="1"/>
  <c r="IZ53" i="1"/>
  <c r="IY53" i="1"/>
  <c r="IX53" i="1"/>
  <c r="IW53" i="1"/>
  <c r="IV53" i="1"/>
  <c r="IU53" i="1"/>
  <c r="JC49" i="1"/>
  <c r="JB49" i="1"/>
  <c r="JA49" i="1"/>
  <c r="IZ49" i="1"/>
  <c r="IY49" i="1"/>
  <c r="IX49" i="1"/>
  <c r="IW49" i="1"/>
  <c r="IV49" i="1"/>
  <c r="IU49" i="1"/>
  <c r="JC12" i="1"/>
  <c r="JB12" i="1"/>
  <c r="JA12" i="1"/>
  <c r="IZ12" i="1"/>
  <c r="IY12" i="1"/>
  <c r="IX12" i="1"/>
  <c r="IW12" i="1"/>
  <c r="IV12" i="1"/>
  <c r="IU12" i="1"/>
  <c r="JC9" i="1"/>
  <c r="JB9" i="1"/>
  <c r="JA9" i="1"/>
  <c r="IZ9" i="1"/>
  <c r="IY9" i="1"/>
  <c r="IX9" i="1"/>
  <c r="IW9" i="1"/>
  <c r="IV9" i="1"/>
  <c r="IU9" i="1"/>
  <c r="IH53" i="1"/>
  <c r="IG53" i="1"/>
  <c r="IF53" i="1"/>
  <c r="IE53" i="1"/>
  <c r="ID53" i="1"/>
  <c r="IC53" i="1"/>
  <c r="IH49" i="1"/>
  <c r="IG49" i="1"/>
  <c r="IF49" i="1"/>
  <c r="IE49" i="1"/>
  <c r="ID49" i="1"/>
  <c r="IC49" i="1"/>
  <c r="IH12" i="1"/>
  <c r="IG12" i="1"/>
  <c r="IF12" i="1"/>
  <c r="IE12" i="1"/>
  <c r="ID12" i="1"/>
  <c r="IC12" i="1"/>
  <c r="IH9" i="1"/>
  <c r="IG9" i="1"/>
  <c r="IF9" i="1"/>
  <c r="IE9" i="1"/>
  <c r="ID9" i="1"/>
  <c r="IC9" i="1"/>
  <c r="HJ53" i="1"/>
  <c r="HI53" i="1"/>
  <c r="HH53" i="1"/>
  <c r="HG53" i="1"/>
  <c r="HF53" i="1"/>
  <c r="HE53" i="1"/>
  <c r="HJ49" i="1"/>
  <c r="HI49" i="1"/>
  <c r="HH49" i="1"/>
  <c r="HG49" i="1"/>
  <c r="HF49" i="1"/>
  <c r="HE49" i="1"/>
  <c r="HJ12" i="1"/>
  <c r="HI12" i="1"/>
  <c r="HH12" i="1"/>
  <c r="HG12" i="1"/>
  <c r="HF12" i="1"/>
  <c r="HE12" i="1"/>
  <c r="HJ9" i="1"/>
  <c r="HI9" i="1"/>
  <c r="HH9" i="1"/>
  <c r="HG9" i="1"/>
  <c r="HF9" i="1"/>
  <c r="HE9" i="1"/>
  <c r="Y53" i="1" l="1"/>
  <c r="Y49" i="1"/>
  <c r="Y12" i="1"/>
  <c r="Y9" i="1"/>
  <c r="W53" i="1" l="1"/>
  <c r="V53" i="1"/>
  <c r="W49" i="1"/>
  <c r="V49" i="1"/>
  <c r="W12" i="1"/>
  <c r="V12" i="1"/>
  <c r="W9" i="1"/>
  <c r="V9" i="1"/>
  <c r="T53" i="1"/>
  <c r="T49" i="1"/>
  <c r="T12" i="1"/>
  <c r="T9" i="1"/>
  <c r="R53" i="1"/>
  <c r="R49" i="1"/>
  <c r="R12" i="1"/>
  <c r="R9" i="1"/>
  <c r="O53" i="1"/>
  <c r="O49" i="1"/>
  <c r="O12" i="1"/>
  <c r="O9" i="1"/>
  <c r="M53" i="1"/>
  <c r="J53" i="1"/>
  <c r="M49" i="1"/>
  <c r="J49" i="1"/>
  <c r="M12" i="1"/>
  <c r="J12" i="1"/>
  <c r="M9" i="1"/>
  <c r="J9" i="1"/>
  <c r="H53" i="1"/>
  <c r="F53" i="1"/>
  <c r="D53" i="1"/>
  <c r="H49" i="1"/>
  <c r="F49" i="1"/>
  <c r="D49" i="1"/>
  <c r="H12" i="1"/>
  <c r="F12" i="1"/>
  <c r="D12" i="1"/>
  <c r="H9" i="1"/>
  <c r="F9" i="1"/>
  <c r="D9" i="1"/>
  <c r="B53" i="1"/>
  <c r="B49" i="1"/>
  <c r="B12" i="1"/>
  <c r="B9" i="1"/>
  <c r="KV9" i="1" l="1"/>
  <c r="KV12" i="1"/>
  <c r="KV49" i="1"/>
  <c r="KV53" i="1"/>
  <c r="KD53" i="1" l="1"/>
  <c r="KC53" i="1"/>
  <c r="KB53" i="1"/>
  <c r="KA53" i="1"/>
  <c r="JZ53" i="1"/>
  <c r="JY53" i="1"/>
  <c r="JX53" i="1"/>
  <c r="KD49" i="1"/>
  <c r="KC49" i="1"/>
  <c r="KB49" i="1"/>
  <c r="KA49" i="1"/>
  <c r="JZ49" i="1"/>
  <c r="JY49" i="1"/>
  <c r="JX49" i="1"/>
  <c r="KD12" i="1"/>
  <c r="KC12" i="1"/>
  <c r="KB12" i="1"/>
  <c r="KA12" i="1"/>
  <c r="JZ12" i="1"/>
  <c r="JY12" i="1"/>
  <c r="JX12" i="1"/>
  <c r="KD9" i="1"/>
  <c r="KC9" i="1"/>
  <c r="KB9" i="1"/>
  <c r="KA9" i="1"/>
  <c r="JZ9" i="1"/>
  <c r="JY9" i="1"/>
  <c r="JX9" i="1"/>
  <c r="IS53" i="1"/>
  <c r="IR53" i="1"/>
  <c r="IQ53" i="1"/>
  <c r="IP53" i="1"/>
  <c r="IO53" i="1"/>
  <c r="IS49" i="1"/>
  <c r="IR49" i="1"/>
  <c r="IQ49" i="1"/>
  <c r="IP49" i="1"/>
  <c r="IO49" i="1"/>
  <c r="IS12" i="1"/>
  <c r="IR12" i="1"/>
  <c r="IQ12" i="1"/>
  <c r="IP12" i="1"/>
  <c r="IO12" i="1"/>
  <c r="IS9" i="1"/>
  <c r="IR9" i="1"/>
  <c r="IQ9" i="1"/>
  <c r="IP9" i="1"/>
  <c r="IO9" i="1"/>
  <c r="IA53" i="1"/>
  <c r="HZ53" i="1"/>
  <c r="HY53" i="1"/>
  <c r="HX53" i="1"/>
  <c r="HW53" i="1"/>
  <c r="HV53" i="1"/>
  <c r="IA49" i="1"/>
  <c r="HZ49" i="1"/>
  <c r="HY49" i="1"/>
  <c r="HX49" i="1"/>
  <c r="HW49" i="1"/>
  <c r="HV49" i="1"/>
  <c r="IA12" i="1"/>
  <c r="HZ12" i="1"/>
  <c r="HY12" i="1"/>
  <c r="HX12" i="1"/>
  <c r="HW12" i="1"/>
  <c r="HV12" i="1"/>
  <c r="IA9" i="1"/>
  <c r="HZ9" i="1"/>
  <c r="HY9" i="1"/>
  <c r="HX9" i="1"/>
  <c r="HW9" i="1"/>
  <c r="HV9" i="1"/>
  <c r="GU53" i="1" l="1"/>
  <c r="GT53" i="1"/>
  <c r="GS53" i="1"/>
  <c r="GR53" i="1"/>
  <c r="GU49" i="1"/>
  <c r="GT49" i="1"/>
  <c r="GS49" i="1"/>
  <c r="GR49" i="1"/>
  <c r="GU12" i="1"/>
  <c r="GT12" i="1"/>
  <c r="GS12" i="1"/>
  <c r="GR12" i="1"/>
  <c r="GU9" i="1"/>
  <c r="GT9" i="1"/>
  <c r="GS9" i="1"/>
  <c r="GR9" i="1"/>
  <c r="AM53" i="1" l="1"/>
  <c r="AM9" i="1"/>
  <c r="AM49" i="1" l="1"/>
  <c r="AM12" i="1"/>
  <c r="DD53" i="1" l="1"/>
  <c r="DC53" i="1"/>
  <c r="DB53" i="1"/>
  <c r="DD9" i="1"/>
  <c r="DC9" i="1"/>
  <c r="DB9" i="1"/>
  <c r="DD49" i="1"/>
  <c r="DC49" i="1"/>
  <c r="DB49" i="1"/>
  <c r="DD12" i="1"/>
  <c r="DC12" i="1"/>
  <c r="DB12" i="1"/>
  <c r="FX53" i="1" l="1"/>
  <c r="FW53" i="1"/>
  <c r="FV53" i="1"/>
  <c r="FU53" i="1"/>
  <c r="FT53" i="1"/>
  <c r="FX49" i="1"/>
  <c r="FW49" i="1"/>
  <c r="FV49" i="1"/>
  <c r="FU49" i="1"/>
  <c r="FT49" i="1"/>
  <c r="FX12" i="1"/>
  <c r="FW12" i="1"/>
  <c r="FV12" i="1"/>
  <c r="FU12" i="1"/>
  <c r="FT12" i="1"/>
  <c r="FX9" i="1"/>
  <c r="FW9" i="1"/>
  <c r="FV9" i="1"/>
  <c r="FU9" i="1"/>
  <c r="FT9" i="1"/>
  <c r="FK53" i="1"/>
  <c r="FJ53" i="1"/>
  <c r="FI53" i="1"/>
  <c r="FH53" i="1"/>
  <c r="FK49" i="1"/>
  <c r="FJ49" i="1"/>
  <c r="FI49" i="1"/>
  <c r="FH49" i="1"/>
  <c r="FK12" i="1"/>
  <c r="FJ12" i="1"/>
  <c r="FI12" i="1"/>
  <c r="FH12" i="1"/>
  <c r="FK9" i="1"/>
  <c r="FJ9" i="1"/>
  <c r="FI9" i="1"/>
  <c r="FH9" i="1"/>
  <c r="FA53" i="1"/>
  <c r="EZ53" i="1"/>
  <c r="EY53" i="1"/>
  <c r="FA49" i="1"/>
  <c r="EZ49" i="1"/>
  <c r="EY49" i="1"/>
  <c r="FA12" i="1"/>
  <c r="EZ12" i="1"/>
  <c r="EY12" i="1"/>
  <c r="FA9" i="1"/>
  <c r="EZ9" i="1"/>
  <c r="EY9" i="1"/>
  <c r="ER53" i="1"/>
  <c r="EQ53" i="1"/>
  <c r="EP53" i="1"/>
  <c r="ER49" i="1"/>
  <c r="EQ49" i="1"/>
  <c r="EP49" i="1"/>
  <c r="ER12" i="1"/>
  <c r="EQ12" i="1"/>
  <c r="EP12" i="1"/>
  <c r="ER9" i="1"/>
  <c r="EQ9" i="1"/>
  <c r="EP9" i="1"/>
  <c r="EL53" i="1"/>
  <c r="EK53" i="1"/>
  <c r="EJ53" i="1"/>
  <c r="EL49" i="1"/>
  <c r="EK49" i="1"/>
  <c r="EJ49" i="1"/>
  <c r="EL12" i="1"/>
  <c r="EK12" i="1"/>
  <c r="EJ12" i="1"/>
  <c r="EL9" i="1"/>
  <c r="EK9" i="1"/>
  <c r="EJ9" i="1"/>
  <c r="EH53" i="1"/>
  <c r="EG53" i="1"/>
  <c r="EF53" i="1"/>
  <c r="EH49" i="1"/>
  <c r="EG49" i="1"/>
  <c r="EF49" i="1"/>
  <c r="EH12" i="1"/>
  <c r="EG12" i="1"/>
  <c r="EF12" i="1"/>
  <c r="EH9" i="1"/>
  <c r="EG9" i="1"/>
  <c r="EF9" i="1"/>
  <c r="ED53" i="1"/>
  <c r="ED49" i="1"/>
  <c r="ED12" i="1"/>
  <c r="ED9" i="1"/>
  <c r="EB53" i="1"/>
  <c r="EA53" i="1"/>
  <c r="DZ53" i="1"/>
  <c r="EB49" i="1"/>
  <c r="EA49" i="1"/>
  <c r="DZ49" i="1"/>
  <c r="EB12" i="1"/>
  <c r="EA12" i="1"/>
  <c r="DZ12" i="1"/>
  <c r="EB9" i="1"/>
  <c r="EA9" i="1"/>
  <c r="DZ9" i="1"/>
  <c r="DT53" i="1"/>
  <c r="DS53" i="1"/>
  <c r="DR53" i="1"/>
  <c r="DT49" i="1"/>
  <c r="DS49" i="1"/>
  <c r="DR49" i="1"/>
  <c r="DT12" i="1"/>
  <c r="DS12" i="1"/>
  <c r="DR12" i="1"/>
  <c r="DT9" i="1"/>
  <c r="DS9" i="1"/>
  <c r="DR9" i="1"/>
  <c r="DP69" i="1"/>
  <c r="DO69" i="1"/>
  <c r="DP53" i="1"/>
  <c r="DO53" i="1"/>
  <c r="DP49" i="1"/>
  <c r="DO49" i="1"/>
  <c r="DP12" i="1"/>
  <c r="DO12" i="1"/>
  <c r="DP9" i="1"/>
  <c r="DO9" i="1"/>
  <c r="DK53" i="1"/>
  <c r="DJ53" i="1"/>
  <c r="DI53" i="1"/>
  <c r="DK49" i="1"/>
  <c r="DJ49" i="1"/>
  <c r="DI49" i="1"/>
  <c r="DK12" i="1"/>
  <c r="DJ12" i="1"/>
  <c r="DI12" i="1"/>
  <c r="DK9" i="1"/>
  <c r="DJ9" i="1"/>
  <c r="DI9" i="1"/>
  <c r="CX53" i="1"/>
  <c r="CW53" i="1"/>
  <c r="CX49" i="1"/>
  <c r="CW49" i="1"/>
  <c r="CX12" i="1"/>
  <c r="CW12" i="1"/>
  <c r="CX9" i="1"/>
  <c r="CW9" i="1"/>
  <c r="CR69" i="1"/>
  <c r="CQ69" i="1"/>
  <c r="CP69" i="1"/>
  <c r="CR53" i="1"/>
  <c r="CQ53" i="1"/>
  <c r="CP53" i="1"/>
  <c r="CR49" i="1"/>
  <c r="CQ49" i="1"/>
  <c r="CP49" i="1"/>
  <c r="CR12" i="1"/>
  <c r="CQ12" i="1"/>
  <c r="CP12" i="1"/>
  <c r="CR9" i="1"/>
  <c r="CQ9" i="1"/>
  <c r="CP9" i="1"/>
  <c r="CH53" i="1"/>
  <c r="CG53" i="1"/>
  <c r="CH49" i="1"/>
  <c r="CG49" i="1"/>
  <c r="CH12" i="1"/>
  <c r="CG12" i="1"/>
  <c r="CH9" i="1"/>
  <c r="CG9" i="1"/>
  <c r="CA69" i="1"/>
  <c r="BZ69" i="1"/>
  <c r="BY69" i="1"/>
  <c r="CA53" i="1"/>
  <c r="BZ53" i="1"/>
  <c r="BY53" i="1"/>
  <c r="CA49" i="1"/>
  <c r="BZ49" i="1"/>
  <c r="BY49" i="1"/>
  <c r="CA12" i="1"/>
  <c r="BZ12" i="1"/>
  <c r="BY12" i="1"/>
  <c r="CA9" i="1"/>
  <c r="BZ9" i="1"/>
  <c r="BY9" i="1"/>
  <c r="BO69" i="1"/>
  <c r="BN69" i="1"/>
  <c r="BM69" i="1"/>
  <c r="BL69" i="1"/>
  <c r="BK69" i="1"/>
  <c r="BO53" i="1"/>
  <c r="BN53" i="1"/>
  <c r="BM53" i="1"/>
  <c r="BL53" i="1"/>
  <c r="BK53" i="1"/>
  <c r="BO49" i="1"/>
  <c r="BN49" i="1"/>
  <c r="BM49" i="1"/>
  <c r="BL49" i="1"/>
  <c r="BK49" i="1"/>
  <c r="BO12" i="1"/>
  <c r="BN12" i="1"/>
  <c r="BM12" i="1"/>
  <c r="BL12" i="1"/>
  <c r="BK12" i="1"/>
  <c r="BO9" i="1"/>
  <c r="BN9" i="1"/>
  <c r="BM9" i="1"/>
  <c r="BL9" i="1"/>
  <c r="BK9" i="1"/>
  <c r="AX53" i="1"/>
  <c r="AW53" i="1"/>
  <c r="AV53" i="1"/>
  <c r="AU53" i="1"/>
  <c r="AX49" i="1"/>
  <c r="AW49" i="1"/>
  <c r="AV49" i="1"/>
  <c r="AU49" i="1"/>
  <c r="AX12" i="1"/>
  <c r="AW12" i="1"/>
  <c r="AV12" i="1"/>
  <c r="AU12" i="1"/>
  <c r="AX9" i="1"/>
  <c r="AW9" i="1"/>
  <c r="AV9" i="1"/>
  <c r="AU9" i="1"/>
  <c r="AI53" i="1"/>
  <c r="AH53" i="1"/>
  <c r="AG53" i="1"/>
  <c r="AI49" i="1"/>
  <c r="AH49" i="1"/>
  <c r="AG49" i="1"/>
  <c r="AI12" i="1"/>
  <c r="AH12" i="1"/>
  <c r="AG12" i="1"/>
  <c r="AI9" i="1"/>
  <c r="AH9" i="1"/>
  <c r="AG9" i="1"/>
  <c r="JJ49" i="1" l="1"/>
  <c r="JK49" i="1"/>
  <c r="JL49" i="1"/>
  <c r="JM49" i="1"/>
  <c r="JI49" i="1"/>
  <c r="JM53" i="1"/>
  <c r="JL53" i="1"/>
  <c r="JK53" i="1"/>
  <c r="JJ53" i="1"/>
  <c r="JI53" i="1"/>
  <c r="JM9" i="1"/>
  <c r="JL9" i="1"/>
  <c r="JK9" i="1"/>
  <c r="JJ9" i="1"/>
  <c r="JI9" i="1"/>
  <c r="JL12" i="1"/>
  <c r="JK12" i="1"/>
  <c r="JM12" i="1"/>
  <c r="JJ12" i="1"/>
  <c r="JI12" i="1"/>
  <c r="C53" i="5" l="1"/>
  <c r="C49" i="5"/>
  <c r="C12" i="5"/>
  <c r="DG53" i="1" l="1"/>
  <c r="DF53" i="1"/>
  <c r="GB53" i="1" l="1"/>
  <c r="GB49" i="1"/>
  <c r="FZ49" i="1"/>
  <c r="MR53" i="1" l="1"/>
  <c r="MQ53" i="1"/>
  <c r="MP53" i="1"/>
  <c r="MO53" i="1"/>
  <c r="MN53" i="1"/>
  <c r="MR9" i="1"/>
  <c r="MQ9" i="1"/>
  <c r="MP9" i="1"/>
  <c r="MO9" i="1"/>
  <c r="MN9" i="1"/>
  <c r="MQ49" i="1"/>
  <c r="MQ12" i="1"/>
  <c r="MR49" i="1"/>
  <c r="MP49" i="1"/>
  <c r="MO49" i="1"/>
  <c r="MN49" i="1"/>
  <c r="MR12" i="1"/>
  <c r="MP12" i="1"/>
  <c r="MO12" i="1"/>
  <c r="MN12" i="1"/>
  <c r="KT53" i="1"/>
  <c r="KS53" i="1"/>
  <c r="KT9" i="1"/>
  <c r="KS9" i="1"/>
  <c r="GK53" i="1"/>
  <c r="GI53" i="1"/>
  <c r="GK9" i="1"/>
  <c r="GI9" i="1"/>
  <c r="KT49" i="1"/>
  <c r="KS49" i="1"/>
  <c r="KT12" i="1"/>
  <c r="KS12" i="1"/>
  <c r="GK49" i="1"/>
  <c r="GI49" i="1"/>
  <c r="GK12" i="1"/>
  <c r="GI12" i="1"/>
  <c r="FZ53" i="1"/>
  <c r="GB9" i="1"/>
  <c r="FZ9" i="1"/>
  <c r="GB12" i="1"/>
  <c r="FZ12" i="1"/>
  <c r="CL69" i="1" l="1"/>
  <c r="CL53" i="1"/>
  <c r="CL49" i="1"/>
  <c r="CL12" i="1"/>
  <c r="CL9" i="1"/>
  <c r="CN69" i="1"/>
  <c r="CN53" i="1"/>
  <c r="CN49" i="1"/>
  <c r="CN12" i="1"/>
  <c r="CN9" i="1"/>
  <c r="IM53" i="1" l="1"/>
  <c r="IL53" i="1"/>
  <c r="IK53" i="1"/>
  <c r="IJ53" i="1"/>
  <c r="IM9" i="1"/>
  <c r="IL9" i="1"/>
  <c r="IK9" i="1"/>
  <c r="IJ9" i="1"/>
  <c r="IK49" i="1"/>
  <c r="IK12" i="1"/>
  <c r="IL49" i="1"/>
  <c r="IL12" i="1"/>
  <c r="IM49" i="1"/>
  <c r="IJ49" i="1"/>
  <c r="IM12" i="1"/>
  <c r="IJ12" i="1"/>
  <c r="DX53" i="1"/>
  <c r="DX9" i="1"/>
  <c r="DX49" i="1"/>
  <c r="DX12" i="1"/>
  <c r="B53" i="5" l="1"/>
  <c r="B49" i="5"/>
  <c r="B12" i="5"/>
  <c r="JV69" i="1" l="1"/>
  <c r="JU69" i="1"/>
  <c r="JT69" i="1"/>
  <c r="JS69" i="1"/>
  <c r="JR69" i="1"/>
  <c r="JQ69" i="1"/>
  <c r="JP69" i="1"/>
  <c r="JO69" i="1"/>
  <c r="JV53" i="1"/>
  <c r="JU53" i="1"/>
  <c r="JT53" i="1"/>
  <c r="JS53" i="1"/>
  <c r="JR53" i="1"/>
  <c r="JQ53" i="1"/>
  <c r="JP53" i="1"/>
  <c r="JO53" i="1"/>
  <c r="JV49" i="1"/>
  <c r="JU49" i="1"/>
  <c r="JT49" i="1"/>
  <c r="JS49" i="1"/>
  <c r="JR49" i="1"/>
  <c r="JQ49" i="1"/>
  <c r="JP49" i="1"/>
  <c r="JO49" i="1"/>
  <c r="JV12" i="1"/>
  <c r="JU12" i="1"/>
  <c r="JT12" i="1"/>
  <c r="JS12" i="1"/>
  <c r="JR12" i="1"/>
  <c r="JQ12" i="1"/>
  <c r="JP12" i="1"/>
  <c r="JO12" i="1"/>
  <c r="JV9" i="1"/>
  <c r="JU9" i="1"/>
  <c r="JT9" i="1"/>
  <c r="JS9" i="1"/>
  <c r="JR9" i="1"/>
  <c r="JQ9" i="1"/>
  <c r="JP9" i="1"/>
  <c r="JO9" i="1"/>
  <c r="KW49" i="1" l="1"/>
  <c r="KX49" i="1"/>
  <c r="LB53" i="1" l="1"/>
  <c r="LA53" i="1"/>
  <c r="LB49" i="1"/>
  <c r="LA49" i="1"/>
  <c r="LB12" i="1"/>
  <c r="LA12" i="1"/>
  <c r="LB9" i="1"/>
  <c r="LA9" i="1"/>
  <c r="KY53" i="1"/>
  <c r="KX53" i="1"/>
  <c r="KW53" i="1"/>
  <c r="KY49" i="1"/>
  <c r="KY12" i="1"/>
  <c r="KX12" i="1"/>
  <c r="KW12" i="1"/>
  <c r="KY9" i="1"/>
  <c r="KX9" i="1"/>
  <c r="KW9" i="1"/>
  <c r="FE53" i="1" l="1"/>
  <c r="FE49" i="1"/>
  <c r="FE12" i="1"/>
  <c r="FE9" i="1"/>
  <c r="FF53" i="1"/>
  <c r="FF9" i="1"/>
  <c r="FF49" i="1"/>
  <c r="FF12" i="1"/>
  <c r="DG9" i="1" l="1"/>
  <c r="DF9" i="1"/>
  <c r="DG49" i="1"/>
  <c r="DF49" i="1"/>
  <c r="DG12" i="1"/>
  <c r="DF12" i="1"/>
  <c r="F53" i="5" l="1"/>
  <c r="F49" i="5"/>
  <c r="F12" i="5"/>
  <c r="E53" i="5"/>
  <c r="E49" i="5"/>
  <c r="E12" i="5"/>
  <c r="JG53" i="1" l="1"/>
  <c r="JF53" i="1"/>
  <c r="JE53" i="1"/>
  <c r="JG49" i="1"/>
  <c r="JF49" i="1"/>
  <c r="JE49" i="1"/>
  <c r="JG12" i="1"/>
  <c r="JF12" i="1"/>
  <c r="JE12" i="1"/>
  <c r="JG9" i="1"/>
  <c r="JF9" i="1"/>
  <c r="JE9" i="1"/>
  <c r="HO53" i="1" l="1"/>
  <c r="HO9" i="1"/>
  <c r="HN53" i="1"/>
  <c r="HM53" i="1"/>
  <c r="HL53" i="1"/>
  <c r="HN9" i="1"/>
  <c r="HM9" i="1"/>
  <c r="HL9" i="1"/>
  <c r="HO49" i="1"/>
  <c r="HN49" i="1"/>
  <c r="HM49" i="1"/>
  <c r="HL49" i="1"/>
  <c r="HO12" i="1"/>
  <c r="HN12" i="1"/>
  <c r="HM12" i="1"/>
  <c r="HL12" i="1"/>
  <c r="GX53" i="1"/>
  <c r="GW53" i="1"/>
  <c r="GX9" i="1"/>
  <c r="GW9" i="1"/>
  <c r="GX49" i="1"/>
  <c r="GW49" i="1"/>
  <c r="GX12" i="1"/>
  <c r="GW12" i="1"/>
  <c r="CE53" i="1" l="1"/>
  <c r="CE49" i="1"/>
  <c r="CE12" i="1"/>
  <c r="CE9" i="1"/>
  <c r="DM69" i="1" l="1"/>
  <c r="DM53" i="1"/>
  <c r="DM49" i="1"/>
  <c r="DM12" i="1"/>
  <c r="DM9" i="1"/>
  <c r="BI69" i="1" l="1"/>
  <c r="BH69" i="1"/>
  <c r="BG69" i="1"/>
  <c r="BF69" i="1"/>
  <c r="BE69" i="1"/>
  <c r="BI53" i="1"/>
  <c r="BH53" i="1"/>
  <c r="BG53" i="1"/>
  <c r="BF53" i="1"/>
  <c r="BE53" i="1"/>
  <c r="BI49" i="1"/>
  <c r="BH49" i="1"/>
  <c r="BG49" i="1"/>
  <c r="BF49" i="1"/>
  <c r="BE49" i="1"/>
  <c r="BI12" i="1"/>
  <c r="BH12" i="1"/>
  <c r="BG12" i="1"/>
  <c r="BF12" i="1"/>
  <c r="BE12" i="1"/>
  <c r="BI9" i="1"/>
  <c r="BH9" i="1"/>
  <c r="BG9" i="1"/>
  <c r="BF9" i="1"/>
  <c r="BE9" i="1"/>
  <c r="LJ53" i="1" l="1"/>
  <c r="LI53" i="1"/>
  <c r="LH53" i="1"/>
  <c r="LG53" i="1"/>
  <c r="LF53" i="1"/>
  <c r="LJ49" i="1"/>
  <c r="LI49" i="1"/>
  <c r="LH49" i="1"/>
  <c r="LG49" i="1"/>
  <c r="LF49" i="1"/>
  <c r="LJ12" i="1"/>
  <c r="LI12" i="1"/>
  <c r="LH12" i="1"/>
  <c r="LG12" i="1"/>
  <c r="LF12" i="1"/>
  <c r="LJ9" i="1"/>
  <c r="LI9" i="1"/>
  <c r="LH9" i="1"/>
  <c r="LG9" i="1"/>
  <c r="LF9" i="1"/>
  <c r="MI53" i="1" l="1"/>
  <c r="MH53" i="1"/>
  <c r="MG53" i="1"/>
  <c r="MF53" i="1"/>
  <c r="ME53" i="1"/>
  <c r="MD53" i="1"/>
  <c r="MC53" i="1"/>
  <c r="MB53" i="1"/>
  <c r="MA53" i="1"/>
  <c r="MI49" i="1"/>
  <c r="MH49" i="1"/>
  <c r="MG49" i="1"/>
  <c r="MF49" i="1"/>
  <c r="ME49" i="1"/>
  <c r="MD49" i="1"/>
  <c r="MC49" i="1"/>
  <c r="MB49" i="1"/>
  <c r="MA49" i="1"/>
  <c r="MI12" i="1"/>
  <c r="MH12" i="1"/>
  <c r="MG12" i="1"/>
  <c r="MF12" i="1"/>
  <c r="ME12" i="1"/>
  <c r="MD12" i="1"/>
  <c r="MC12" i="1"/>
  <c r="MB12" i="1"/>
  <c r="MA12" i="1"/>
  <c r="MI9" i="1"/>
  <c r="MH9" i="1"/>
  <c r="MG9" i="1"/>
  <c r="MF9" i="1"/>
  <c r="ME9" i="1"/>
  <c r="MD9" i="1"/>
  <c r="MC9" i="1"/>
  <c r="MB9" i="1"/>
  <c r="MA9" i="1"/>
  <c r="LY53" i="1"/>
  <c r="LX53" i="1"/>
  <c r="LW53" i="1"/>
  <c r="LV53" i="1"/>
  <c r="LU53" i="1"/>
  <c r="LT53" i="1"/>
  <c r="LS53" i="1"/>
  <c r="LR53" i="1"/>
  <c r="LQ53" i="1"/>
  <c r="LP53" i="1"/>
  <c r="LO53" i="1"/>
  <c r="LN53" i="1"/>
  <c r="LY49" i="1"/>
  <c r="LX49" i="1"/>
  <c r="LW49" i="1"/>
  <c r="LV49" i="1"/>
  <c r="LU49" i="1"/>
  <c r="LT49" i="1"/>
  <c r="LS49" i="1"/>
  <c r="LR49" i="1"/>
  <c r="LQ49" i="1"/>
  <c r="LP49" i="1"/>
  <c r="LO49" i="1"/>
  <c r="LN49" i="1"/>
  <c r="LY12" i="1"/>
  <c r="LX12" i="1"/>
  <c r="LW12" i="1"/>
  <c r="LV12" i="1"/>
  <c r="LU12" i="1"/>
  <c r="LT12" i="1"/>
  <c r="LS12" i="1"/>
  <c r="LR12" i="1"/>
  <c r="LQ12" i="1"/>
  <c r="LP12" i="1"/>
  <c r="LO12" i="1"/>
  <c r="LN12" i="1"/>
  <c r="LY9" i="1"/>
  <c r="LX9" i="1"/>
  <c r="LW9" i="1"/>
  <c r="LV9" i="1"/>
  <c r="LU9" i="1"/>
  <c r="LT9" i="1"/>
  <c r="LS9" i="1"/>
  <c r="LR9" i="1"/>
  <c r="LQ9" i="1"/>
  <c r="LP9" i="1"/>
  <c r="LO9" i="1"/>
  <c r="LN9" i="1"/>
  <c r="BW69" i="1"/>
  <c r="BV69" i="1"/>
  <c r="BU69" i="1"/>
  <c r="BW53" i="1"/>
  <c r="BV53" i="1"/>
  <c r="BU53" i="1"/>
  <c r="BW49" i="1"/>
  <c r="BV49" i="1"/>
  <c r="BU49" i="1"/>
  <c r="BW12" i="1"/>
  <c r="BV12" i="1"/>
  <c r="BU12" i="1"/>
  <c r="BW9" i="1"/>
  <c r="BV9" i="1"/>
  <c r="BU9" i="1"/>
  <c r="AS53" i="1"/>
  <c r="AR53" i="1"/>
  <c r="AQ53" i="1"/>
  <c r="AS49" i="1"/>
  <c r="AR49" i="1"/>
  <c r="AQ49" i="1"/>
  <c r="AS12" i="1"/>
  <c r="AR12" i="1"/>
  <c r="AQ12" i="1"/>
  <c r="AS9" i="1"/>
  <c r="AR9" i="1"/>
  <c r="AQ9" i="1"/>
  <c r="AK53" i="1"/>
  <c r="AK49" i="1"/>
  <c r="AK12" i="1"/>
  <c r="AK9" i="1"/>
  <c r="AE53" i="1"/>
  <c r="AE49" i="1"/>
  <c r="AE12" i="1"/>
  <c r="AE9" i="1"/>
  <c r="H4" i="5" l="1"/>
  <c r="ML53" i="1" l="1"/>
  <c r="MK53" i="1"/>
  <c r="ML49" i="1"/>
  <c r="MK49" i="1"/>
  <c r="ML12" i="1"/>
  <c r="MK12" i="1"/>
  <c r="ML9" i="1" l="1"/>
  <c r="MK9" i="1"/>
  <c r="LL53" i="1" l="1"/>
  <c r="LL49" i="1"/>
  <c r="LL12" i="1"/>
  <c r="LL9" i="1"/>
  <c r="FR53" i="1" l="1"/>
  <c r="FR49" i="1"/>
  <c r="FR12" i="1"/>
  <c r="FR9" i="1"/>
  <c r="GP53" i="1" l="1"/>
  <c r="GO53" i="1"/>
  <c r="GN53" i="1"/>
  <c r="GM53" i="1"/>
  <c r="GP49" i="1"/>
  <c r="GO49" i="1"/>
  <c r="GN49" i="1"/>
  <c r="GM49" i="1"/>
  <c r="GP12" i="1"/>
  <c r="GO12" i="1"/>
  <c r="GN12" i="1"/>
  <c r="GM12" i="1"/>
  <c r="GP9" i="1"/>
  <c r="GO9" i="1"/>
  <c r="GN9" i="1"/>
  <c r="GM9" i="1"/>
  <c r="GG53" i="1" l="1"/>
  <c r="GF53" i="1"/>
  <c r="GE53" i="1"/>
  <c r="GD53" i="1"/>
  <c r="GG49" i="1"/>
  <c r="GF49" i="1"/>
  <c r="GE49" i="1"/>
  <c r="GD49" i="1"/>
  <c r="GG12" i="1"/>
  <c r="GF12" i="1"/>
  <c r="GE12" i="1"/>
  <c r="GD12" i="1"/>
  <c r="GG9" i="1"/>
  <c r="GF9" i="1"/>
  <c r="GE9" i="1"/>
  <c r="GD9" i="1"/>
  <c r="BA53" i="1" l="1"/>
  <c r="BA49" i="1"/>
  <c r="BA12" i="1"/>
  <c r="BA9" i="1"/>
  <c r="AC53" i="1"/>
  <c r="AC49" i="1"/>
  <c r="AC12" i="1"/>
  <c r="AC9" i="1"/>
  <c r="Z53" i="1" l="1"/>
  <c r="Z49" i="1"/>
  <c r="Z12" i="1"/>
  <c r="Z9" i="1"/>
  <c r="LD12" i="1" l="1"/>
  <c r="LD9" i="1" l="1"/>
  <c r="LD53" i="1"/>
  <c r="KO53" i="1" l="1"/>
  <c r="BB53" i="1"/>
  <c r="AZ53" i="1"/>
  <c r="AO53" i="1"/>
  <c r="AB53" i="1"/>
  <c r="LD49" i="1"/>
  <c r="KO49" i="1"/>
  <c r="BB49" i="1"/>
  <c r="AZ49" i="1"/>
  <c r="AO49" i="1"/>
  <c r="AB49" i="1"/>
  <c r="KO12" i="1"/>
  <c r="BB12" i="1"/>
  <c r="AZ12" i="1"/>
  <c r="AO12" i="1"/>
  <c r="AB12" i="1"/>
  <c r="KO9" i="1"/>
  <c r="BB9" i="1"/>
  <c r="AZ9" i="1"/>
  <c r="AO9" i="1"/>
  <c r="AB9" i="1"/>
</calcChain>
</file>

<file path=xl/sharedStrings.xml><?xml version="1.0" encoding="utf-8"?>
<sst xmlns="http://schemas.openxmlformats.org/spreadsheetml/2006/main" count="22308" uniqueCount="1892">
  <si>
    <t>82GX0000GE</t>
  </si>
  <si>
    <t>Processor</t>
  </si>
  <si>
    <t>Graphics</t>
  </si>
  <si>
    <t>Integrated Intel UHD Graphics</t>
  </si>
  <si>
    <t>Memory</t>
  </si>
  <si>
    <t>Storage</t>
  </si>
  <si>
    <t>Display</t>
  </si>
  <si>
    <t>Touchscreen</t>
  </si>
  <si>
    <t>None</t>
  </si>
  <si>
    <t>Optical</t>
  </si>
  <si>
    <t>4-in-1 Card Reader</t>
  </si>
  <si>
    <t>Ethernet</t>
  </si>
  <si>
    <t>WLAN + Bluetooth</t>
  </si>
  <si>
    <t>11ax, 2x2 + BT5.0</t>
  </si>
  <si>
    <t>Case Material</t>
  </si>
  <si>
    <t>PC / ABS</t>
  </si>
  <si>
    <t>Camera</t>
  </si>
  <si>
    <t>0.3MP</t>
  </si>
  <si>
    <t>Microphone</t>
  </si>
  <si>
    <t>2x, Array</t>
  </si>
  <si>
    <t>Color</t>
  </si>
  <si>
    <t>Iron Grey</t>
  </si>
  <si>
    <t>Surface Treatment</t>
  </si>
  <si>
    <t>IMR</t>
  </si>
  <si>
    <t>Keyboard</t>
  </si>
  <si>
    <t>Non-backlit, German</t>
  </si>
  <si>
    <t>Fingerprint Reader</t>
  </si>
  <si>
    <t>Touch Style</t>
  </si>
  <si>
    <t>FW TPM 2.0</t>
  </si>
  <si>
    <t>Battery</t>
  </si>
  <si>
    <t>Integrated 42Wh</t>
  </si>
  <si>
    <t>Power Adapter</t>
  </si>
  <si>
    <t>65W Round Tip</t>
  </si>
  <si>
    <t>Operating System</t>
  </si>
  <si>
    <t>Windows 10 Pro 64, German</t>
  </si>
  <si>
    <t>Bundled Software</t>
  </si>
  <si>
    <t>Office Trial</t>
  </si>
  <si>
    <t>Base Warranty</t>
  </si>
  <si>
    <t>1-year, Depot</t>
  </si>
  <si>
    <t>Bundled Service</t>
  </si>
  <si>
    <t>EAN / UPC / JAN</t>
  </si>
  <si>
    <t>Announce Date</t>
  </si>
  <si>
    <t>Recommended Services</t>
  </si>
  <si>
    <t>Best</t>
  </si>
  <si>
    <t>4Y Premium Care with Onsite upgrade from 1Y Depot/CCI (5WS0W28636)</t>
  </si>
  <si>
    <t>Better</t>
  </si>
  <si>
    <t>3Y Premium Care with Onsite upgrade from 1Y Depot/CCI (5WS0U55751)</t>
  </si>
  <si>
    <t>Good</t>
  </si>
  <si>
    <t>3Y Onsite upgrade from 1Y Depot/CCI delivery (5WS0Q81865)</t>
  </si>
  <si>
    <t>82GX008EGE</t>
  </si>
  <si>
    <t>HEK</t>
  </si>
  <si>
    <t>NEU</t>
  </si>
  <si>
    <t>Intel Ice Lake</t>
  </si>
  <si>
    <t>i3 • 8GB • 256GB SSD</t>
  </si>
  <si>
    <t>Familie</t>
  </si>
  <si>
    <t>Positionierung</t>
  </si>
  <si>
    <t>Datenblatt</t>
  </si>
  <si>
    <t>82GX008DGE</t>
  </si>
  <si>
    <t>82GX007MGE</t>
  </si>
  <si>
    <t>-</t>
  </si>
  <si>
    <r>
      <rPr>
        <b/>
        <sz val="8"/>
        <color rgb="FF454545"/>
        <rFont val="Arial"/>
        <family val="2"/>
      </rPr>
      <t xml:space="preserve">i5 </t>
    </r>
    <r>
      <rPr>
        <sz val="8"/>
        <color rgb="FF454545"/>
        <rFont val="Arial"/>
        <family val="2"/>
      </rPr>
      <t>• 8GB • 256GB SSD</t>
    </r>
  </si>
  <si>
    <r>
      <t xml:space="preserve">i5 • </t>
    </r>
    <r>
      <rPr>
        <b/>
        <sz val="8"/>
        <color rgb="FF454545"/>
        <rFont val="Arial"/>
        <family val="2"/>
      </rPr>
      <t>12GB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</si>
  <si>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r>
      <rPr>
        <b/>
        <sz val="8"/>
        <color rgb="FF454545"/>
        <rFont val="Arial"/>
        <family val="2"/>
      </rPr>
      <t>Intel Core i3-1005G1</t>
    </r>
    <r>
      <rPr>
        <sz val="8"/>
        <color rgb="FF454545"/>
        <rFont val="Arial"/>
        <family val="2"/>
      </rPr>
      <t xml:space="preserve">
(2C / 4T, 1.2 / 3.4GHz, 4MB)</t>
    </r>
  </si>
  <si>
    <r>
      <rPr>
        <b/>
        <sz val="8"/>
        <color rgb="FF454545"/>
        <rFont val="Arial"/>
        <family val="2"/>
      </rPr>
      <t>Intel Core i5-1035G1</t>
    </r>
    <r>
      <rPr>
        <sz val="8"/>
        <color rgb="FF454545"/>
        <rFont val="Arial"/>
        <family val="2"/>
      </rPr>
      <t xml:space="preserve">
(4C / 8T, 1.0 / 3.6GHz, 6MB)</t>
    </r>
  </si>
  <si>
    <r>
      <rPr>
        <b/>
        <sz val="8"/>
        <color rgb="FF454545"/>
        <rFont val="Arial"/>
        <family val="2"/>
      </rPr>
      <t>Intel Core i7-1065G7</t>
    </r>
    <r>
      <rPr>
        <sz val="8"/>
        <color rgb="FF454545"/>
        <rFont val="Arial"/>
        <family val="2"/>
      </rPr>
      <t xml:space="preserve">
(4C / 8T, 1.3 / 3.9GHz, 8MB)</t>
    </r>
  </si>
  <si>
    <r>
      <rPr>
        <b/>
        <sz val="8"/>
        <color rgb="FF454545"/>
        <rFont val="Arial"/>
        <family val="2"/>
      </rPr>
      <t xml:space="preserve">4GB </t>
    </r>
    <r>
      <rPr>
        <sz val="8"/>
        <color rgb="FF454545"/>
        <rFont val="Arial"/>
        <family val="2"/>
      </rPr>
      <t xml:space="preserve">Soldered DDR4-2666 +
</t>
    </r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SO-DIMM DDR4-2666</t>
    </r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</si>
  <si>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Soldered DDR4-2666 +
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SO-DIMM DDR4-2666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</si>
  <si>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
M.2 2242 PCIe NVMe 3.0x2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</si>
  <si>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
M.2 2242 PCIe NVMe 3.0x2</t>
    </r>
  </si>
  <si>
    <t>UVP (exkl. USt.)</t>
  </si>
  <si>
    <t>20UH001QGE</t>
  </si>
  <si>
    <t>20TN0006GE</t>
  </si>
  <si>
    <t>20U90062GE</t>
  </si>
  <si>
    <t>20UB0020GE</t>
  </si>
  <si>
    <t>WWAN</t>
  </si>
  <si>
    <t>SIM Card</t>
  </si>
  <si>
    <t>Smart Card Reader</t>
  </si>
  <si>
    <t>Monitor Cable</t>
  </si>
  <si>
    <t>Bundled Accessories</t>
  </si>
  <si>
    <t>NFC</t>
  </si>
  <si>
    <t>System Management</t>
  </si>
  <si>
    <t>Integrated AMD Radeon Graphics</t>
  </si>
  <si>
    <t>MicroSD Reader</t>
  </si>
  <si>
    <t>100/1000M via Optional Adapter</t>
  </si>
  <si>
    <t>WWAN Upgradable</t>
  </si>
  <si>
    <t>720p + IR with ThinkShutter</t>
  </si>
  <si>
    <t>Black</t>
  </si>
  <si>
    <t>Backlit, German</t>
  </si>
  <si>
    <t>Touch Style, Match-on-Chip</t>
  </si>
  <si>
    <t>Discrete TPM 2.0</t>
  </si>
  <si>
    <t>Integrated 57Wh</t>
  </si>
  <si>
    <t>65W USB-C</t>
  </si>
  <si>
    <t>DASH</t>
  </si>
  <si>
    <t>3-year, Depot</t>
  </si>
  <si>
    <t>5Y Premier Support Upgrade from 3Y Depot/CCI (5WS0T36204)</t>
  </si>
  <si>
    <t>4Y Premier Support Upgrade from 3Y Depot/CCI (5WS0T36185)</t>
  </si>
  <si>
    <t>3Y Premier Support Upgrade from 3Y Depot/CCI (5WS0T36152)</t>
  </si>
  <si>
    <r>
      <rPr>
        <b/>
        <sz val="8"/>
        <color rgb="FF454545"/>
        <rFont val="Arial"/>
        <family val="2"/>
      </rPr>
      <t>AMD Ryzen 7 PRO 4750U</t>
    </r>
    <r>
      <rPr>
        <sz val="8"/>
        <color rgb="FF454545"/>
        <rFont val="Arial"/>
        <family val="2"/>
      </rPr>
      <t xml:space="preserve">
(8C / 16T, 1.7 / 4.1GHz,
4MB L2 / 8MB L3)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</si>
  <si>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
M.2 2280 PCIe NVMe Opal2</t>
    </r>
  </si>
  <si>
    <t>CFRP Hybrid (Top),
Magnesium (Bottom)</t>
  </si>
  <si>
    <t>AMD Renoir</t>
  </si>
  <si>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Soldered
DDR4-3200</t>
    </r>
  </si>
  <si>
    <t>Plattform</t>
  </si>
  <si>
    <t>No</t>
  </si>
  <si>
    <t>SD Reader</t>
  </si>
  <si>
    <t>100/1000M</t>
  </si>
  <si>
    <t>Intel AX201 11ax, 2x2 + BT5.1</t>
  </si>
  <si>
    <t>Fibocom L850-GL</t>
  </si>
  <si>
    <t>Integrated 68Wh</t>
  </si>
  <si>
    <t>135W Slim Tip</t>
  </si>
  <si>
    <t>0195235006429</t>
  </si>
  <si>
    <r>
      <rPr>
        <b/>
        <sz val="8"/>
        <color rgb="FF454545"/>
        <rFont val="Arial"/>
        <family val="2"/>
      </rPr>
      <t>Intel Core i7-10750H</t>
    </r>
    <r>
      <rPr>
        <sz val="8"/>
        <color rgb="FF454545"/>
        <rFont val="Arial"/>
        <family val="2"/>
      </rPr>
      <t xml:space="preserve">
(6C / 12T, 2.6 / 5.0GHz, 12MB)</t>
    </r>
  </si>
  <si>
    <r>
      <t xml:space="preserve">1x </t>
    </r>
    <r>
      <rPr>
        <b/>
        <sz val="8"/>
        <color rgb="FF454545"/>
        <rFont val="Arial"/>
        <family val="2"/>
      </rPr>
      <t xml:space="preserve">16GB
</t>
    </r>
    <r>
      <rPr>
        <sz val="8"/>
        <color rgb="FF454545"/>
        <rFont val="Arial"/>
        <family val="2"/>
      </rPr>
      <t>SO-DIMM DDR4-2933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</si>
  <si>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
M.2 2280 PCIe NVMe Opal2</t>
    </r>
  </si>
  <si>
    <t>PC / ABS (Top),
PC / ABS (Bottom)</t>
  </si>
  <si>
    <r>
      <t xml:space="preserve">NVIDIA GeForce GTX 1050
</t>
    </r>
    <r>
      <rPr>
        <sz val="8"/>
        <color rgb="FF454545"/>
        <rFont val="Arial"/>
        <family val="2"/>
      </rPr>
      <t>3GB GDDR5</t>
    </r>
  </si>
  <si>
    <r>
      <t xml:space="preserve">UHD HDR • </t>
    </r>
    <r>
      <rPr>
        <b/>
        <sz val="8"/>
        <color rgb="FF454545"/>
        <rFont val="Arial"/>
        <family val="2"/>
      </rPr>
      <t>i7-H</t>
    </r>
    <r>
      <rPr>
        <sz val="8"/>
        <color rgb="FF454545"/>
        <rFont val="Arial"/>
        <family val="2"/>
      </rPr>
      <t xml:space="preserve"> • GTX 1050 • LTE</t>
    </r>
  </si>
  <si>
    <t>Intel Comet Lake</t>
  </si>
  <si>
    <t>10-point Multi-touch</t>
  </si>
  <si>
    <t>Intel AX201 11ax, 2x2 + BT5.0</t>
  </si>
  <si>
    <t>4x, 360°</t>
  </si>
  <si>
    <t>Black, Paint</t>
  </si>
  <si>
    <t>Integrated 51Wh</t>
  </si>
  <si>
    <t>65W USB-C Slim</t>
  </si>
  <si>
    <t>5Y Premier Support Upgrade from 3Y Depot/CCI (5WS0T36119)</t>
  </si>
  <si>
    <t>4Y Premier Support Upgrade from 3Y Depot/CCI (5WS0T36132)</t>
  </si>
  <si>
    <t>3Y Premier Support Upgrade from 3Y Depot/CCI (5WS0T36160)</t>
  </si>
  <si>
    <t>ThinkPad Ethernet
Extension Adapter Gen 2</t>
  </si>
  <si>
    <t>Pen</t>
  </si>
  <si>
    <t>ThinkPad Pen Pro (Garaged)</t>
  </si>
  <si>
    <t>Predecessor</t>
  </si>
  <si>
    <t>MOT</t>
  </si>
  <si>
    <t>81RG0003GE</t>
  </si>
  <si>
    <t>81RG000GGE</t>
  </si>
  <si>
    <r>
      <t xml:space="preserve">Air </t>
    </r>
    <r>
      <rPr>
        <sz val="8"/>
        <color rgb="FF454545"/>
        <rFont val="Arial"/>
        <family val="2"/>
      </rPr>
      <t>/ Rail</t>
    </r>
  </si>
  <si>
    <t>Mineral Grey</t>
  </si>
  <si>
    <t>Kompatible Optionen</t>
  </si>
  <si>
    <t>PSREF</t>
  </si>
  <si>
    <r>
      <rPr>
        <b/>
        <sz val="8"/>
        <color rgb="FF454545"/>
        <rFont val="Arial"/>
        <family val="2"/>
      </rPr>
      <t>12GB max</t>
    </r>
    <r>
      <rPr>
        <sz val="8"/>
        <color rgb="FF454545"/>
        <rFont val="Arial"/>
        <family val="2"/>
      </rPr>
      <t xml:space="preserve"> / 2666MHz DDR4,
dual-channel capable, 4GB memory soldered to systemboard,
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socket</t>
    </r>
  </si>
  <si>
    <t>Dimensions (WxDxH)</t>
  </si>
  <si>
    <t>402mm x 281.3mm x 19.9mm</t>
  </si>
  <si>
    <t xml:space="preserve"> 2.2 kg</t>
  </si>
  <si>
    <t>Weight (starting at)</t>
  </si>
  <si>
    <t>USB</t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</si>
  <si>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2x </t>
    </r>
    <r>
      <rPr>
        <b/>
        <sz val="8"/>
        <color rgb="FF454545"/>
        <rFont val="Arial"/>
        <family val="2"/>
      </rPr>
      <t>USB 3.2 Gen 1</t>
    </r>
  </si>
  <si>
    <t>HDMI</t>
  </si>
  <si>
    <t>HDMI 1.4b</t>
  </si>
  <si>
    <t>combo audio / microphone jack,
AC power adapter jack</t>
  </si>
  <si>
    <t>6-row, spill-resistant, multimedia Fn keys, numeric keypad</t>
  </si>
  <si>
    <t>Base Keyboard</t>
  </si>
  <si>
    <t>Touchpad</t>
  </si>
  <si>
    <t>Buttonless Mylar multi-touch touchpad</t>
  </si>
  <si>
    <t>Security</t>
  </si>
  <si>
    <t>Power-on password, hard disk password, supervisor password</t>
  </si>
  <si>
    <t>Other Ports</t>
  </si>
  <si>
    <t>328.8mm x 225.8mm x 16.1mm</t>
  </si>
  <si>
    <t>1.27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</si>
  <si>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
2x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(w/ the function of Power Delivery and DisplayPort 1.4)</t>
    </r>
  </si>
  <si>
    <t>HDMI 2.0</t>
  </si>
  <si>
    <t>6-row, spill-resistant, multimedia Fn keys with Unified Communications controls</t>
  </si>
  <si>
    <t>6-row, spill-resistant,
multimedia Fn keys with Unified Communications controls</t>
  </si>
  <si>
    <t>TrackPoint pointing device and buttonless Mylar surface multi-touch touchpad</t>
  </si>
  <si>
    <t>Power-on password, hard disk password, supervisor password, security keyhole</t>
  </si>
  <si>
    <r>
      <rPr>
        <b/>
        <sz val="8"/>
        <color rgb="FF454545"/>
        <rFont val="Arial"/>
        <family val="2"/>
      </rPr>
      <t>64GB max</t>
    </r>
    <r>
      <rPr>
        <sz val="8"/>
        <color rgb="FF454545"/>
        <rFont val="Arial"/>
        <family val="2"/>
      </rPr>
      <t xml:space="preserve"> / 2933MHz DDR4,
dual-channel capable,
</t>
    </r>
    <r>
      <rPr>
        <b/>
        <sz val="8"/>
        <color rgb="FF454545"/>
        <rFont val="Arial"/>
        <family val="2"/>
      </rPr>
      <t>two</t>
    </r>
    <r>
      <rPr>
        <sz val="8"/>
        <color rgb="FF454545"/>
        <rFont val="Arial"/>
        <family val="2"/>
      </rPr>
      <t xml:space="preserve"> DDR4 SO-DIMM sockets</t>
    </r>
  </si>
  <si>
    <t>366.5mm x 250mm x 22.7mm</t>
  </si>
  <si>
    <t>2.07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</si>
  <si>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
1x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 xml:space="preserve">Thunderbolt 3 </t>
    </r>
    <r>
      <rPr>
        <sz val="8"/>
        <color rgb="FF454545"/>
        <rFont val="Arial"/>
        <family val="2"/>
      </rPr>
      <t>(with the function of Power Delivery and DisplayPort 1.2)</t>
    </r>
  </si>
  <si>
    <t>Ethernet (RJ-45),
nano-SIM card slot (WWAN models), headphone / microphone combo jack, SD card reader, security keyhole</t>
  </si>
  <si>
    <t>6-row, spill-resistant, multimedia Fn keys with Unified Communications controls, numeric keypad</t>
  </si>
  <si>
    <r>
      <rPr>
        <b/>
        <sz val="8"/>
        <color rgb="FF454545"/>
        <rFont val="Arial"/>
        <family val="2"/>
      </rPr>
      <t xml:space="preserve">8GB or 16GB </t>
    </r>
    <r>
      <rPr>
        <sz val="8"/>
        <color rgb="FF454545"/>
        <rFont val="Arial"/>
        <family val="2"/>
      </rPr>
      <t xml:space="preserve">/ 2133MHz LPDDR3 / soldered to systemboard, </t>
    </r>
    <r>
      <rPr>
        <b/>
        <sz val="8"/>
        <color rgb="FF454545"/>
        <rFont val="Arial"/>
        <family val="2"/>
      </rPr>
      <t>no sockets</t>
    </r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</si>
  <si>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2x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>Thunderbolt 3</t>
    </r>
    <r>
      <rPr>
        <sz val="8"/>
        <color rgb="FF454545"/>
        <rFont val="Arial"/>
        <family val="2"/>
      </rPr>
      <t xml:space="preserve"> (with the function of Power Delivery and DisplayPort)</t>
    </r>
  </si>
  <si>
    <t>Ethernet extension connector,
nano-SIM card slot (WWAN models),
headphone / microphone combo jack, side docking connector,
security keyhole</t>
  </si>
  <si>
    <t>TrackPoint pointing device and buttonless glass surface multi-touch touchpad</t>
  </si>
  <si>
    <t>1.47 kg</t>
  </si>
  <si>
    <r>
      <rPr>
        <b/>
        <sz val="8"/>
        <color rgb="FF454545"/>
        <rFont val="Arial"/>
        <family val="2"/>
      </rPr>
      <t xml:space="preserve">Intel Core i5-1035G1
</t>
    </r>
    <r>
      <rPr>
        <sz val="8"/>
        <color rgb="FF454545"/>
        <rFont val="Arial"/>
        <family val="2"/>
      </rPr>
      <t>(4C / 8T, 1.0 / 3.6GHz, 6MB)</t>
    </r>
  </si>
  <si>
    <t>Mono</t>
  </si>
  <si>
    <t>Texture</t>
  </si>
  <si>
    <t>LAST CHANCE</t>
  </si>
  <si>
    <t>82C70006GE</t>
  </si>
  <si>
    <t>11ac, 2x2 + BT5.0</t>
  </si>
  <si>
    <t>Integrated 35Wh</t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</si>
  <si>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Soldered DDR4-2400 + 
</t>
    </r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SO-DIMM DDR4-2400</t>
    </r>
  </si>
  <si>
    <t>Integrated
AMD Radeon Vega 8 Graphics</t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</si>
  <si>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TN
220nits Anti-glare</t>
    </r>
  </si>
  <si>
    <r>
      <rPr>
        <b/>
        <sz val="8"/>
        <color rgb="FF454545"/>
        <rFont val="Arial"/>
        <family val="2"/>
      </rPr>
      <t>12GB max</t>
    </r>
    <r>
      <rPr>
        <sz val="8"/>
        <color rgb="FF454545"/>
        <rFont val="Arial"/>
        <family val="2"/>
      </rPr>
      <t xml:space="preserve"> / 2400MHz DDR4,
4GB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socket</t>
    </r>
  </si>
  <si>
    <t>362.2mm x 251.5mm x 19.9mm</t>
  </si>
  <si>
    <t>1.85 kg</t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</si>
  <si>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2x </t>
    </r>
    <r>
      <rPr>
        <b/>
        <sz val="8"/>
        <color rgb="FF454545"/>
        <rFont val="Arial"/>
        <family val="2"/>
      </rPr>
      <t>USB 3.1 Gen 1</t>
    </r>
  </si>
  <si>
    <t>4-in-1 reader (MMC, SD, SDHC, SDXC),
combo audio / microphone jack, AC power adapter jack</t>
  </si>
  <si>
    <t>Buttonless Mylar surface
multi-touch touchpad</t>
  </si>
  <si>
    <t>81V5000CGE</t>
  </si>
  <si>
    <r>
      <rPr>
        <b/>
        <sz val="8"/>
        <color rgb="FF454545"/>
        <rFont val="Arial"/>
        <family val="2"/>
      </rPr>
      <t>i5</t>
    </r>
    <r>
      <rPr>
        <sz val="8"/>
        <color rgb="FF454545"/>
        <rFont val="Arial"/>
        <family val="2"/>
      </rPr>
      <t xml:space="preserve"> • 8GB • 256GB SSD</t>
    </r>
  </si>
  <si>
    <r>
      <t xml:space="preserve">i5 • 8GB • </t>
    </r>
    <r>
      <rPr>
        <b/>
        <sz val="8"/>
        <color rgb="FF454545"/>
        <rFont val="Arial"/>
        <family val="2"/>
      </rPr>
      <t>512GB SSD</t>
    </r>
  </si>
  <si>
    <t>82C500H3GE</t>
  </si>
  <si>
    <t>82C500A3GE</t>
  </si>
  <si>
    <t>82C500G7GE</t>
  </si>
  <si>
    <t>11ac, 1x1 + BT4.2</t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</si>
  <si>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Soldered DDR4-2666 +
</t>
    </r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SO-DIMM DDR4-2666</t>
    </r>
  </si>
  <si>
    <r>
      <rPr>
        <b/>
        <sz val="8"/>
        <color rgb="FF454545"/>
        <rFont val="Arial"/>
        <family val="2"/>
      </rPr>
      <t>12GB max</t>
    </r>
    <r>
      <rPr>
        <sz val="8"/>
        <color rgb="FF454545"/>
        <rFont val="Arial"/>
        <family val="2"/>
      </rPr>
      <t xml:space="preserve"> / 2666MHz DDR4,
4GB memory soldered to systemboard,
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socket</t>
    </r>
  </si>
  <si>
    <t>81YE0003GE, 81HN00RUGE</t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</si>
  <si>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</si>
  <si>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r>
      <rPr>
        <b/>
        <sz val="8"/>
        <color rgb="FF454545"/>
        <rFont val="Arial"/>
        <family val="2"/>
      </rPr>
      <t xml:space="preserve">512GB </t>
    </r>
    <r>
      <rPr>
        <sz val="8"/>
        <color rgb="FF454545"/>
        <rFont val="Arial"/>
        <family val="2"/>
      </rPr>
      <t>SSD
M.2 2242 PCIe NVMe 3.0x2</t>
    </r>
  </si>
  <si>
    <t/>
  </si>
  <si>
    <r>
      <rPr>
        <b/>
        <sz val="8"/>
        <color rgb="FF454545"/>
        <rFont val="Arial"/>
        <family val="2"/>
      </rPr>
      <t xml:space="preserve">i7 </t>
    </r>
    <r>
      <rPr>
        <sz val="8"/>
        <color rgb="FF454545"/>
        <rFont val="Arial"/>
        <family val="2"/>
      </rPr>
      <t>• 16GB • 512GB SSD</t>
    </r>
  </si>
  <si>
    <t>15" Modern Midrange</t>
  </si>
  <si>
    <t>720p with ThinkShutter</t>
  </si>
  <si>
    <t>Anodizing Sandblasting</t>
  </si>
  <si>
    <t>Integrated 45Wh</t>
  </si>
  <si>
    <t>5Y Premier Support Upgrade from 1Y Depot/CCI (5WS0T36181)</t>
  </si>
  <si>
    <t>4Y Premier Support Upgrade from 1Y Depot/CCI (5WS0T36121)</t>
  </si>
  <si>
    <t>3Y Premier Support Upgrade from 1Y Depot/CCI (5WS0T36151)</t>
  </si>
  <si>
    <t>1.5 kg</t>
  </si>
  <si>
    <t>13" Modern Dual Screen</t>
  </si>
  <si>
    <t>4x, Array</t>
  </si>
  <si>
    <r>
      <rPr>
        <b/>
        <sz val="8"/>
        <color rgb="FF454545"/>
        <rFont val="Arial"/>
        <family val="2"/>
      </rPr>
      <t xml:space="preserve">R7 </t>
    </r>
    <r>
      <rPr>
        <sz val="8"/>
        <color rgb="FF454545"/>
        <rFont val="Arial"/>
        <family val="2"/>
      </rPr>
      <t>• 16GB • 512GB • IR • Backlight</t>
    </r>
  </si>
  <si>
    <t>Intel AX200 11ax, 2x2 + BT5.0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</si>
  <si>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DDR4-3200 +
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SO-DIMM DDR4-3200</t>
    </r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</si>
  <si>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
DDR4-3200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</si>
  <si>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
M.2 2242 PCIe NVMe 3.0x4</t>
    </r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</si>
  <si>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 xml:space="preserve">USB 3.2 Type-C Gen 1 </t>
    </r>
    <r>
      <rPr>
        <sz val="8"/>
        <color rgb="FF454545"/>
        <rFont val="Arial"/>
        <family val="2"/>
      </rPr>
      <t>(with the function of Power Delivery and DisplayPort 1.2)</t>
    </r>
  </si>
  <si>
    <t>1.64 kg</t>
  </si>
  <si>
    <t>Ethernet (RJ-45), headphone / microphone combo jack,
security keyhole</t>
  </si>
  <si>
    <t>i5 • 8GB • 256GB SSD</t>
  </si>
  <si>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</t>
    </r>
  </si>
  <si>
    <t>20RD0011GE</t>
  </si>
  <si>
    <t>365mm x 240mm x 18.9mm</t>
  </si>
  <si>
    <t>1.7 kg</t>
  </si>
  <si>
    <t>1.9 kg</t>
  </si>
  <si>
    <t>20R30004GE</t>
  </si>
  <si>
    <t>20R30009GE</t>
  </si>
  <si>
    <t>20R3000FGE</t>
  </si>
  <si>
    <t>20R50004GE</t>
  </si>
  <si>
    <t>20R50006GE</t>
  </si>
  <si>
    <t>20R5000AGE</t>
  </si>
  <si>
    <t>20R5000KGE</t>
  </si>
  <si>
    <r>
      <t xml:space="preserve">i5 • 8GB • 256GB SSD • </t>
    </r>
    <r>
      <rPr>
        <b/>
        <sz val="8"/>
        <color rgb="FF454545"/>
        <rFont val="Arial"/>
        <family val="2"/>
      </rPr>
      <t>Silver</t>
    </r>
  </si>
  <si>
    <t>Silver</t>
  </si>
  <si>
    <t>Integrated 46Wh</t>
  </si>
  <si>
    <t>Aluminum (Top),
GFRP (Bottom)</t>
  </si>
  <si>
    <t>5Y Premier Support Upgrade from 1Y Depot/CCI (5WS0T36170)</t>
  </si>
  <si>
    <t>4Y Premier Support Upgrade from 1Y Depot/CCI (5WS0T36177)</t>
  </si>
  <si>
    <t>3Y Premier Support Upgrade from 1Y Depot/CCI (5WS0T36154)</t>
  </si>
  <si>
    <t>311.5mm x 219mm x 17.6mm</t>
  </si>
  <si>
    <t>1.38 kg</t>
  </si>
  <si>
    <t>TrackPoint pointing device and buttonless Mylar surface touchpad, 
multi-touch</t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</si>
  <si>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NVMe Opal2</t>
    </r>
  </si>
  <si>
    <t>Ethernet (RJ-45), nano-SIM card slot (WWAN models), headphone / microphone combo jack, optional smart card reader, microSD card reader, side docking connector, security keyhole</t>
  </si>
  <si>
    <t>6-row, spill-resistant, 
multimedia Fn keys</t>
  </si>
  <si>
    <t>20U50007GE</t>
  </si>
  <si>
    <t>20U50004GE</t>
  </si>
  <si>
    <t>Touch Style, Match-on-Host</t>
  </si>
  <si>
    <r>
      <rPr>
        <b/>
        <sz val="8"/>
        <color rgb="FF454545"/>
        <rFont val="Arial"/>
        <family val="2"/>
      </rPr>
      <t>AMD Ryzen 7 4700U</t>
    </r>
    <r>
      <rPr>
        <sz val="8"/>
        <color rgb="FF454545"/>
        <rFont val="Arial"/>
        <family val="2"/>
      </rPr>
      <t xml:space="preserve">
(8C / 8T, 2.0 / 4.1GHz, 
4MB L2 / 8MB L3)</t>
    </r>
  </si>
  <si>
    <r>
      <t xml:space="preserve">1x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
SO-DIMM DDR4-3200</t>
    </r>
  </si>
  <si>
    <r>
      <t xml:space="preserve">1x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
SO-DIMM DDR4-3200</t>
    </r>
  </si>
  <si>
    <t>PC / ABS (Top), 
PC / ABS (Bottom)</t>
  </si>
  <si>
    <t>i5 • 8GB • 256GB • WWAN Ready</t>
  </si>
  <si>
    <r>
      <t xml:space="preserve">i5 • 8GB • 256GB • </t>
    </r>
    <r>
      <rPr>
        <b/>
        <sz val="8"/>
        <color rgb="FF454545"/>
        <rFont val="Arial"/>
        <family val="2"/>
      </rPr>
      <t>4G LTE</t>
    </r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</si>
  <si>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WWAN Ready</t>
    </r>
  </si>
  <si>
    <r>
      <t xml:space="preserve">i5 • 16GB • 512GB SSD • </t>
    </r>
    <r>
      <rPr>
        <b/>
        <sz val="8"/>
        <color rgb="FF454545"/>
        <rFont val="Arial"/>
        <family val="2"/>
      </rPr>
      <t>4G LTE</t>
    </r>
  </si>
  <si>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• 4G LTE</t>
    </r>
  </si>
  <si>
    <r>
      <t xml:space="preserve">i7 • 16GB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4G LTE</t>
    </r>
  </si>
  <si>
    <r>
      <rPr>
        <b/>
        <sz val="8"/>
        <color rgb="FF454545"/>
        <rFont val="Arial"/>
        <family val="2"/>
      </rPr>
      <t xml:space="preserve">Intel Core i5-10210U </t>
    </r>
    <r>
      <rPr>
        <sz val="8"/>
        <color rgb="FF454545"/>
        <rFont val="Arial"/>
        <family val="2"/>
      </rPr>
      <t xml:space="preserve">
(4C / 8T, 1.6 / 4.2GHz, 6MB)</t>
    </r>
  </si>
  <si>
    <r>
      <rPr>
        <b/>
        <sz val="8"/>
        <color rgb="FF454545"/>
        <rFont val="Arial"/>
        <family val="2"/>
      </rPr>
      <t xml:space="preserve">Intel Core i7-10510U </t>
    </r>
    <r>
      <rPr>
        <sz val="8"/>
        <color rgb="FF454545"/>
        <rFont val="Arial"/>
        <family val="2"/>
      </rPr>
      <t xml:space="preserve">
(4C / 8T, 1.8 / 4.9GHz, 8MB)</t>
    </r>
  </si>
  <si>
    <t>20U70003GE</t>
  </si>
  <si>
    <t>20U70006GE</t>
  </si>
  <si>
    <t>20U70004GE</t>
  </si>
  <si>
    <t>AMD Picasso</t>
  </si>
  <si>
    <t>20NJ0011GE</t>
  </si>
  <si>
    <t>20UJ0014GE</t>
  </si>
  <si>
    <t>20UH001AGE</t>
  </si>
  <si>
    <r>
      <rPr>
        <b/>
        <sz val="8"/>
        <color rgb="FF454545"/>
        <rFont val="Arial"/>
        <family val="2"/>
      </rPr>
      <t xml:space="preserve">AMD Ryzen 7 PRO 4750U </t>
    </r>
    <r>
      <rPr>
        <sz val="8"/>
        <color rgb="FF454545"/>
        <rFont val="Arial"/>
        <family val="2"/>
      </rPr>
      <t xml:space="preserve">
(8C / 16T, 1.7 / 4.1GHz, 
4MB L2 / 8MB L3)</t>
    </r>
  </si>
  <si>
    <r>
      <rPr>
        <b/>
        <sz val="8"/>
        <color rgb="FF454545"/>
        <rFont val="Arial"/>
        <family val="2"/>
      </rPr>
      <t>R7 PRO</t>
    </r>
    <r>
      <rPr>
        <sz val="8"/>
        <color rgb="FF454545"/>
        <rFont val="Arial"/>
        <family val="2"/>
      </rPr>
      <t xml:space="preserve"> • 16GB • 512GB • </t>
    </r>
    <r>
      <rPr>
        <b/>
        <sz val="8"/>
        <color rgb="FF454545"/>
        <rFont val="Arial"/>
        <family val="2"/>
      </rPr>
      <t>4G LTE</t>
    </r>
  </si>
  <si>
    <t>366.5mm x 250mm x 21mm</t>
  </si>
  <si>
    <t>1.98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</si>
  <si>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1x </t>
    </r>
    <r>
      <rPr>
        <b/>
        <sz val="8"/>
        <color rgb="FF454545"/>
        <rFont val="Arial"/>
        <family val="2"/>
      </rPr>
      <t>USB 3.2 Type-C Gen 1</t>
    </r>
    <r>
      <rPr>
        <sz val="8"/>
        <color rgb="FF454545"/>
        <rFont val="Arial"/>
        <family val="2"/>
      </rPr>
      <t xml:space="preserve"> (w/ the function of Power Delivery and DP 1.2), 1x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(w/ the function of Power Delivery and DP 1.2)</t>
    </r>
  </si>
  <si>
    <t>Integrated 50Wh</t>
  </si>
  <si>
    <r>
      <rPr>
        <b/>
        <sz val="8"/>
        <color rgb="FF454545"/>
        <rFont val="Arial"/>
        <family val="2"/>
      </rPr>
      <t xml:space="preserve">AMD Ryzen 5 PRO 4650U </t>
    </r>
    <r>
      <rPr>
        <sz val="8"/>
        <color rgb="FF454545"/>
        <rFont val="Arial"/>
        <family val="2"/>
      </rPr>
      <t xml:space="preserve">
(6C / 12T, 2.1 / 4.0GHz, 
3MB L2 / 8MB L3)</t>
    </r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</si>
  <si>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
DDR4-2400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</si>
  <si>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
Soldered DDR4-3200</t>
    </r>
  </si>
  <si>
    <r>
      <rPr>
        <b/>
        <sz val="8"/>
        <color rgb="FF3E8DDD"/>
        <rFont val="Arial"/>
        <family val="2"/>
      </rPr>
      <t>Privacy Guard</t>
    </r>
    <r>
      <rPr>
        <sz val="8"/>
        <color rgb="FF454545"/>
        <rFont val="Arial"/>
        <family val="2"/>
      </rPr>
      <t xml:space="preserve"> • i7 • WWAN Ready</t>
    </r>
  </si>
  <si>
    <t>329mm x 227mm x 17.9mm</t>
  </si>
  <si>
    <t xml:space="preserve"> 1.46 kg</t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</si>
  <si>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4G LTE</t>
    </r>
  </si>
  <si>
    <r>
      <rPr>
        <b/>
        <sz val="8"/>
        <color rgb="FF454545"/>
        <rFont val="Arial"/>
        <family val="2"/>
      </rPr>
      <t xml:space="preserve">UHD HDR </t>
    </r>
    <r>
      <rPr>
        <sz val="8"/>
        <color rgb="FF454545"/>
        <rFont val="Arial"/>
        <family val="2"/>
      </rPr>
      <t xml:space="preserve">• 512GB SSD • </t>
    </r>
    <r>
      <rPr>
        <b/>
        <sz val="8"/>
        <color rgb="FF454545"/>
        <rFont val="Arial"/>
        <family val="2"/>
      </rPr>
      <t>NVIDIA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</si>
  <si>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DDR4-2666</t>
    </r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</si>
  <si>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1x </t>
    </r>
    <r>
      <rPr>
        <b/>
        <sz val="8"/>
        <color rgb="FF454545"/>
        <rFont val="Arial"/>
        <family val="2"/>
      </rPr>
      <t>USB 3.2 Type-C Gen 1</t>
    </r>
    <r>
      <rPr>
        <sz val="8"/>
        <color rgb="FF454545"/>
        <rFont val="Arial"/>
        <family val="2"/>
      </rPr>
      <t xml:space="preserve"> (with the function of Power Delivery and DisplayPort), 1x </t>
    </r>
    <r>
      <rPr>
        <b/>
        <sz val="8"/>
        <color rgb="FF454545"/>
        <rFont val="Arial"/>
        <family val="2"/>
      </rPr>
      <t>USB 3.2 Type-C Gen 2 / Thunderbolt 3</t>
    </r>
    <r>
      <rPr>
        <sz val="8"/>
        <color rgb="FF454545"/>
        <rFont val="Arial"/>
        <family val="2"/>
      </rPr>
      <t xml:space="preserve"> (with the function of PD and DP)</t>
    </r>
  </si>
  <si>
    <r>
      <rPr>
        <b/>
        <sz val="8"/>
        <color rgb="FF454545"/>
        <rFont val="Arial"/>
        <family val="2"/>
      </rPr>
      <t xml:space="preserve">512GB SSD </t>
    </r>
    <r>
      <rPr>
        <sz val="8"/>
        <color rgb="FF454545"/>
        <rFont val="Arial"/>
        <family val="2"/>
      </rPr>
      <t xml:space="preserve">
M.2 2280 PCIe NVMe Opal2</t>
    </r>
  </si>
  <si>
    <t>1.25 kg</t>
  </si>
  <si>
    <t>Ethernet extension connector, combo slot of nano-SIM card (WWAN models) and microSD card reader, headphone / microphone combo jack, optional smart card reader, side docking connector, security keyhole</t>
  </si>
  <si>
    <r>
      <rPr>
        <b/>
        <sz val="8"/>
        <color rgb="FF454545"/>
        <rFont val="Arial"/>
        <family val="2"/>
      </rPr>
      <t>R5 PRO</t>
    </r>
    <r>
      <rPr>
        <sz val="8"/>
        <color rgb="FF454545"/>
        <rFont val="Arial"/>
        <family val="2"/>
      </rPr>
      <t xml:space="preserve"> • 16GB • 256GB • WWAN R.</t>
    </r>
  </si>
  <si>
    <r>
      <rPr>
        <b/>
        <sz val="8"/>
        <color rgb="FF454545"/>
        <rFont val="Arial"/>
        <family val="2"/>
      </rPr>
      <t>R7</t>
    </r>
    <r>
      <rPr>
        <sz val="8"/>
        <color rgb="FF454545"/>
        <rFont val="Arial"/>
        <family val="2"/>
      </rPr>
      <t xml:space="preserve"> • 16GB • 512GB • WWAN Ready</t>
    </r>
  </si>
  <si>
    <r>
      <t xml:space="preserve">R7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WWAN Ready</t>
    </r>
  </si>
  <si>
    <t>CFRP Hybrid (Top), 
Magnesium (Bottom)</t>
  </si>
  <si>
    <r>
      <rPr>
        <b/>
        <sz val="8"/>
        <color rgb="FF454545"/>
        <rFont val="Arial"/>
        <family val="2"/>
      </rPr>
      <t>UHD HDR</t>
    </r>
    <r>
      <rPr>
        <sz val="8"/>
        <color rgb="FF454545"/>
        <rFont val="Arial"/>
        <family val="2"/>
      </rPr>
      <t xml:space="preserve"> • i7 • 16GB • 1TB SSD</t>
    </r>
  </si>
  <si>
    <t>6-row, spill-resistant, 
multimedia Fn keys with Unified Communications controls</t>
  </si>
  <si>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• </t>
    </r>
    <r>
      <rPr>
        <b/>
        <sz val="8"/>
        <color rgb="FF454545"/>
        <rFont val="Arial"/>
        <family val="2"/>
      </rPr>
      <t>WWAN Ready</t>
    </r>
  </si>
  <si>
    <t>1.81 kg</t>
  </si>
  <si>
    <t>20NN002NGE</t>
  </si>
  <si>
    <t>20SX002UGE</t>
  </si>
  <si>
    <t>20SX0002GE</t>
  </si>
  <si>
    <t>20SX0003GE</t>
  </si>
  <si>
    <t>20SX0004GE</t>
  </si>
  <si>
    <t>20SX002XGE</t>
  </si>
  <si>
    <t>20U90001GE</t>
  </si>
  <si>
    <t>20U90000GE</t>
  </si>
  <si>
    <t>20U90004GE</t>
  </si>
  <si>
    <t>20U90003GE</t>
  </si>
  <si>
    <t>20U90006GE</t>
  </si>
  <si>
    <t>20U90007GE</t>
  </si>
  <si>
    <t>20U9003BGE</t>
  </si>
  <si>
    <t>20U9005BGE</t>
  </si>
  <si>
    <t>20UB004LGE</t>
  </si>
  <si>
    <t>20UB0004GE</t>
  </si>
  <si>
    <t>20UB0000GE</t>
  </si>
  <si>
    <t>20UB003NGE</t>
  </si>
  <si>
    <t>20UB003YGE</t>
  </si>
  <si>
    <t>20NN002NGE, 20LH002BGE</t>
  </si>
  <si>
    <r>
      <rPr>
        <b/>
        <sz val="8"/>
        <color rgb="FF454545"/>
        <rFont val="Arial"/>
        <family val="2"/>
      </rPr>
      <t xml:space="preserve">i7 </t>
    </r>
    <r>
      <rPr>
        <sz val="8"/>
        <color rgb="FF454545"/>
        <rFont val="Arial"/>
        <family val="2"/>
      </rPr>
      <t>• 16GB • 512GB • 4G LTE</t>
    </r>
  </si>
  <si>
    <r>
      <rPr>
        <b/>
        <sz val="8"/>
        <color rgb="FF3E8DDD"/>
        <rFont val="Arial"/>
        <family val="2"/>
      </rPr>
      <t>Privacy Guard</t>
    </r>
    <r>
      <rPr>
        <sz val="8"/>
        <color rgb="FF454545"/>
        <rFont val="Arial"/>
        <family val="2"/>
      </rPr>
      <t xml:space="preserve"> • i7 • 16GB • 512GB</t>
    </r>
  </si>
  <si>
    <r>
      <t xml:space="preserve">i5 • 16GB • 512GB • </t>
    </r>
    <r>
      <rPr>
        <b/>
        <sz val="8"/>
        <color rgb="FF454545"/>
        <rFont val="Arial"/>
        <family val="2"/>
      </rPr>
      <t>4G LTE</t>
    </r>
  </si>
  <si>
    <r>
      <t>i5 • 8GB • 256GB •</t>
    </r>
    <r>
      <rPr>
        <b/>
        <sz val="8"/>
        <color rgb="FF454545"/>
        <rFont val="Arial"/>
        <family val="2"/>
      </rPr>
      <t xml:space="preserve"> 4G LTE</t>
    </r>
  </si>
  <si>
    <r>
      <rPr>
        <b/>
        <sz val="8"/>
        <color rgb="FF3E8DDD"/>
        <rFont val="Arial"/>
        <family val="2"/>
      </rPr>
      <t xml:space="preserve">Privacy Guard </t>
    </r>
    <r>
      <rPr>
        <sz val="8"/>
        <color rgb="FF454545"/>
        <rFont val="Arial"/>
        <family val="2"/>
      </rPr>
      <t>• i5 • 16GB • 512GB</t>
    </r>
  </si>
  <si>
    <r>
      <t xml:space="preserve">i7 • 16GB • 512GB • </t>
    </r>
    <r>
      <rPr>
        <b/>
        <sz val="8"/>
        <color rgb="FF454545"/>
        <rFont val="Arial"/>
        <family val="2"/>
      </rPr>
      <t>4G LTE</t>
    </r>
  </si>
  <si>
    <r>
      <rPr>
        <b/>
        <sz val="8"/>
        <color rgb="FF3E8DDD"/>
        <rFont val="Arial"/>
        <family val="2"/>
      </rPr>
      <t xml:space="preserve">Privacy Guard </t>
    </r>
    <r>
      <rPr>
        <sz val="8"/>
        <color rgb="FF454545"/>
        <rFont val="Arial"/>
        <family val="2"/>
      </rPr>
      <t>• i7 • 16GB • 512GB</t>
    </r>
  </si>
  <si>
    <t>Integrated 48Wh</t>
  </si>
  <si>
    <t>1.29 kg</t>
  </si>
  <si>
    <t>*Lagerbestand und Ankunft ohne Garantie,
Vorbestellungen eventuell nicht berücksichtigt.</t>
  </si>
  <si>
    <t>Änderungen &amp; Irrtümer vorbehalten.</t>
  </si>
  <si>
    <t>310.4mm x 219mm x 15.95mm</t>
  </si>
  <si>
    <t>6-row, spill-resistant, 
multimedia Fn keys, LED backlight</t>
  </si>
  <si>
    <t>CF Hybrid PA + 55% GF</t>
  </si>
  <si>
    <r>
      <t>8GB</t>
    </r>
    <r>
      <rPr>
        <sz val="8"/>
        <color rgb="FF454545"/>
        <rFont val="Arial"/>
        <family val="2"/>
      </rPr>
      <t xml:space="preserve"> or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/ 2666MHz DDR4 / soldered to systemboard, </t>
    </r>
    <r>
      <rPr>
        <b/>
        <sz val="8"/>
        <color rgb="FF454545"/>
        <rFont val="Arial"/>
        <family val="2"/>
      </rPr>
      <t>no sockets</t>
    </r>
  </si>
  <si>
    <t>Black, Weave</t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</si>
  <si>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LPDDR3-2133</t>
    </r>
  </si>
  <si>
    <t>Carbon Fiber (Top), 
Magnesium Alloy (Bottom)</t>
  </si>
  <si>
    <t>3Y Premier TP Halo WHB (CPN) (5WS1B09495)</t>
  </si>
  <si>
    <t>Fibocom L860-GL</t>
  </si>
  <si>
    <t>1.36 kg</t>
  </si>
  <si>
    <t>SD Card Reader</t>
  </si>
  <si>
    <t>20TK000DGE</t>
  </si>
  <si>
    <t>20TK000AGE</t>
  </si>
  <si>
    <t>20TK000NGE</t>
  </si>
  <si>
    <t>170W Slim Tip</t>
  </si>
  <si>
    <t>6-row, spill-resistant, multimedia Fn keys with Unified Communications controls, LED backlight</t>
  </si>
  <si>
    <r>
      <rPr>
        <b/>
        <sz val="8"/>
        <color rgb="FF454545"/>
        <rFont val="Arial"/>
        <family val="2"/>
      </rPr>
      <t>AMD Ryzen 5 3500U</t>
    </r>
    <r>
      <rPr>
        <sz val="8"/>
        <color rgb="FF454545"/>
        <rFont val="Arial"/>
        <family val="2"/>
      </rPr>
      <t xml:space="preserve">
(4C / 8T, 2.1 / 3.7GHz, 
2MB L2 / 4MB L3)</t>
    </r>
  </si>
  <si>
    <t>PN</t>
  </si>
  <si>
    <t>Family</t>
  </si>
  <si>
    <t>Series</t>
  </si>
  <si>
    <t>Status</t>
  </si>
  <si>
    <t>Screen</t>
  </si>
  <si>
    <t>CPU</t>
  </si>
  <si>
    <t>RAM</t>
  </si>
  <si>
    <t>OS</t>
  </si>
  <si>
    <t>Touch</t>
  </si>
  <si>
    <t>Lenovo V</t>
  </si>
  <si>
    <t>ThinkPad X</t>
  </si>
  <si>
    <t>Last Chance</t>
  </si>
  <si>
    <t>13.3"</t>
  </si>
  <si>
    <t>FHD</t>
  </si>
  <si>
    <t>8GB</t>
  </si>
  <si>
    <t>256GB SSD</t>
  </si>
  <si>
    <t>Win 10 Pro</t>
  </si>
  <si>
    <t>Yes</t>
  </si>
  <si>
    <t>15.6"</t>
  </si>
  <si>
    <t>Ongoing</t>
  </si>
  <si>
    <t>R5 3500U</t>
  </si>
  <si>
    <t>i3-1005G1</t>
  </si>
  <si>
    <t>512GB SSD</t>
  </si>
  <si>
    <t>i5-1035G1</t>
  </si>
  <si>
    <t>81YE0003GE</t>
  </si>
  <si>
    <t>17.3"</t>
  </si>
  <si>
    <t>16GB</t>
  </si>
  <si>
    <t>ThinkBook</t>
  </si>
  <si>
    <t>14.0"</t>
  </si>
  <si>
    <t>i7-1065G7</t>
  </si>
  <si>
    <t>i5-10210U</t>
  </si>
  <si>
    <t>i7-10510U</t>
  </si>
  <si>
    <t>New</t>
  </si>
  <si>
    <t>ThinkPad E</t>
  </si>
  <si>
    <t>R7 4700U</t>
  </si>
  <si>
    <t>ThinkPad L</t>
  </si>
  <si>
    <t>1TB SSD</t>
  </si>
  <si>
    <t>Ready</t>
  </si>
  <si>
    <t>ThinkPad T</t>
  </si>
  <si>
    <t>QHD</t>
  </si>
  <si>
    <t>32GB</t>
  </si>
  <si>
    <t>UHD</t>
  </si>
  <si>
    <t>2TB SSD</t>
  </si>
  <si>
    <t>12GB</t>
  </si>
  <si>
    <t>i7-10750H</t>
  </si>
  <si>
    <t>AMD Dali</t>
  </si>
  <si>
    <t>82C700FNGE</t>
  </si>
  <si>
    <t>82C700BDGE</t>
  </si>
  <si>
    <r>
      <rPr>
        <b/>
        <sz val="8"/>
        <color rgb="FF454545"/>
        <rFont val="Arial"/>
        <family val="2"/>
      </rPr>
      <t>AMD Athlon Silver 3050U</t>
    </r>
    <r>
      <rPr>
        <sz val="8"/>
        <color rgb="FF454545"/>
        <rFont val="Arial"/>
        <family val="2"/>
      </rPr>
      <t xml:space="preserve"> 
(2C / 2T, 2.3 / 3.2GHz, 
1MB L2 / 4MB L3)</t>
    </r>
  </si>
  <si>
    <r>
      <rPr>
        <b/>
        <sz val="8"/>
        <color rgb="FF454545"/>
        <rFont val="Arial"/>
        <family val="2"/>
      </rPr>
      <t xml:space="preserve">AMD Athlon Gold 3150U </t>
    </r>
    <r>
      <rPr>
        <sz val="8"/>
        <color rgb="FF454545"/>
        <rFont val="Arial"/>
        <family val="2"/>
      </rPr>
      <t xml:space="preserve">
(2C / 4T, 2.4 / 3.3GHz, 
1MB L2 / 4MB L3)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</si>
  <si>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NVMe 3.0x2</t>
    </r>
  </si>
  <si>
    <t>81MT001YGE</t>
  </si>
  <si>
    <t>81MT0016GE</t>
  </si>
  <si>
    <t>3050U</t>
  </si>
  <si>
    <t>3150U</t>
  </si>
  <si>
    <r>
      <rPr>
        <b/>
        <sz val="8"/>
        <color rgb="FF454545"/>
        <rFont val="Arial"/>
        <family val="2"/>
      </rPr>
      <t xml:space="preserve">Athlon Silver </t>
    </r>
    <r>
      <rPr>
        <sz val="8"/>
        <color rgb="FF454545"/>
        <rFont val="Arial"/>
        <family val="2"/>
      </rPr>
      <t>• 8GB • 256GB</t>
    </r>
  </si>
  <si>
    <r>
      <rPr>
        <b/>
        <sz val="8"/>
        <color rgb="FF454545"/>
        <rFont val="Arial"/>
        <family val="2"/>
      </rPr>
      <t xml:space="preserve">Athlon Gold </t>
    </r>
    <r>
      <rPr>
        <sz val="8"/>
        <color rgb="FF454545"/>
        <rFont val="Arial"/>
        <family val="2"/>
      </rPr>
      <t>• 8GB • 256GB</t>
    </r>
  </si>
  <si>
    <r>
      <rPr>
        <b/>
        <sz val="8"/>
        <color rgb="FF454545"/>
        <rFont val="Arial"/>
        <family val="2"/>
      </rPr>
      <t>Ryzen 5</t>
    </r>
    <r>
      <rPr>
        <sz val="8"/>
        <color rgb="FF454545"/>
        <rFont val="Arial"/>
        <family val="2"/>
      </rPr>
      <t xml:space="preserve"> • 8GB • 256GB SSD</t>
    </r>
  </si>
  <si>
    <t>Partnummer</t>
  </si>
  <si>
    <t>20VF0009GE</t>
  </si>
  <si>
    <t>20VF000AGE</t>
  </si>
  <si>
    <t>20VF000BGE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</si>
  <si>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
DDR4-3200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</si>
  <si>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NVMe 3.0x4 
</t>
    </r>
    <r>
      <rPr>
        <sz val="8"/>
        <color theme="0" tint="-0.34998626667073579"/>
        <rFont val="Arial"/>
        <family val="2"/>
      </rPr>
      <t>+ Empty M.2 2280 PCIe 3.0x2 SSD Slot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</si>
  <si>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NVMe 3.0x4 
</t>
    </r>
    <r>
      <rPr>
        <sz val="8"/>
        <color theme="0" tint="-0.34998626667073579"/>
        <rFont val="Arial"/>
        <family val="2"/>
      </rPr>
      <t>+ Empty M.2 2280 PCIe 3.0x2 SSD Slot</t>
    </r>
  </si>
  <si>
    <t>Aluminium (Top), 
Aluminium (Bottom)</t>
  </si>
  <si>
    <t>1.4 kg</t>
  </si>
  <si>
    <t>Power-on password, hard disk password, supervisor password, Kensington lock slot</t>
  </si>
  <si>
    <t>20VG0006GE</t>
  </si>
  <si>
    <t>15" Modern Midrange Performance</t>
  </si>
  <si>
    <t>20V30007GE</t>
  </si>
  <si>
    <t>20V30009GE</t>
  </si>
  <si>
    <t>20V3000AGE</t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</si>
  <si>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NVMe 3.0x4</t>
    </r>
  </si>
  <si>
    <r>
      <t xml:space="preserve">ThinkBook 13s </t>
    </r>
    <r>
      <rPr>
        <sz val="10"/>
        <color rgb="FF454545"/>
        <rFont val="Arial"/>
        <family val="2"/>
      </rPr>
      <t>G2</t>
    </r>
  </si>
  <si>
    <t>Intel Tiger Lake</t>
  </si>
  <si>
    <t>20V90003GE</t>
  </si>
  <si>
    <t>20V90005GE</t>
  </si>
  <si>
    <t>20V90004GE</t>
  </si>
  <si>
    <r>
      <rPr>
        <b/>
        <sz val="8"/>
        <color rgb="FF454545"/>
        <rFont val="Arial"/>
        <family val="2"/>
      </rPr>
      <t xml:space="preserve">Intel Core i5-1135G7 </t>
    </r>
    <r>
      <rPr>
        <sz val="8"/>
        <color rgb="FF454545"/>
        <rFont val="Arial"/>
        <family val="2"/>
      </rPr>
      <t xml:space="preserve">
(4C / 8T, 2.4 / 4.2GHz, 8MB)</t>
    </r>
  </si>
  <si>
    <r>
      <rPr>
        <b/>
        <sz val="8"/>
        <color rgb="FF454545"/>
        <rFont val="Arial"/>
        <family val="2"/>
      </rPr>
      <t xml:space="preserve">Intel Core i7-1165G7 </t>
    </r>
    <r>
      <rPr>
        <sz val="8"/>
        <color rgb="FF454545"/>
        <rFont val="Arial"/>
        <family val="2"/>
      </rPr>
      <t xml:space="preserve">
(4C / 8T, 2.8 / 4.7GHz, 12MB)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</si>
  <si>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LPDDR4X-4266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</si>
  <si>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NVMe 3.0x4</t>
    </r>
  </si>
  <si>
    <t>Integrated Intel Iris Xe Graphics</t>
  </si>
  <si>
    <t>Integrated 56Wh</t>
  </si>
  <si>
    <r>
      <rPr>
        <b/>
        <sz val="8"/>
        <color rgb="FF454545"/>
        <rFont val="Arial"/>
        <family val="2"/>
      </rPr>
      <t>8GB or 16GB</t>
    </r>
    <r>
      <rPr>
        <sz val="8"/>
        <color rgb="FF454545"/>
        <rFont val="Arial"/>
        <family val="2"/>
      </rPr>
      <t xml:space="preserve"> / 4266MHz LPDDR4X, 
dual-channel capable, soldered to systemboard, </t>
    </r>
    <r>
      <rPr>
        <b/>
        <sz val="8"/>
        <color rgb="FF454545"/>
        <rFont val="Arial"/>
        <family val="2"/>
      </rPr>
      <t>no slots</t>
    </r>
  </si>
  <si>
    <t>299mm x 210mm x 14.9mm</t>
  </si>
  <si>
    <t>1.26 kg</t>
  </si>
  <si>
    <r>
      <t xml:space="preserve">1x </t>
    </r>
    <r>
      <rPr>
        <b/>
        <sz val="8"/>
        <color rgb="FF454545"/>
        <rFont val="Arial"/>
        <family val="2"/>
      </rPr>
      <t>Thunderbolt 4</t>
    </r>
    <r>
      <rPr>
        <sz val="8"/>
        <color rgb="FF454545"/>
        <rFont val="Arial"/>
        <family val="2"/>
      </rPr>
      <t xml:space="preserve"> (40Gbps) /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(with the function of PD 3.0 and DP 1.4), 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</t>
    </r>
  </si>
  <si>
    <t>HDMI 2.0b</t>
  </si>
  <si>
    <t>headphone / microphone combo jack, security keyhole</t>
  </si>
  <si>
    <t>Buttonless Mylar surface multi-touch touchpad, supports Precision TouchPad</t>
  </si>
  <si>
    <t>WUXGA</t>
  </si>
  <si>
    <t>i5-1135G7</t>
  </si>
  <si>
    <t>i7-1165G7</t>
  </si>
  <si>
    <r>
      <t xml:space="preserve">ThinkBook 14 </t>
    </r>
    <r>
      <rPr>
        <sz val="10"/>
        <color rgb="FF454545"/>
        <rFont val="Arial"/>
        <family val="2"/>
      </rPr>
      <t>G2</t>
    </r>
  </si>
  <si>
    <t>20VD000AGE</t>
  </si>
  <si>
    <r>
      <t xml:space="preserve">Ryzen 5 • 8GB • </t>
    </r>
    <r>
      <rPr>
        <b/>
        <sz val="8"/>
        <color rgb="FF454545"/>
        <rFont val="Arial"/>
        <family val="2"/>
      </rPr>
      <t>512GB SSD</t>
    </r>
  </si>
  <si>
    <t>82C700D2GE</t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</si>
  <si>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NVMe 3.0x2</t>
    </r>
  </si>
  <si>
    <r>
      <t xml:space="preserve">i3 • </t>
    </r>
    <r>
      <rPr>
        <b/>
        <sz val="8"/>
        <color rgb="FF454545"/>
        <rFont val="Arial"/>
        <family val="2"/>
      </rPr>
      <t>12GB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</si>
  <si>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t>82GX0091GE</t>
  </si>
  <si>
    <r>
      <t xml:space="preserve">ThinkBook 15 </t>
    </r>
    <r>
      <rPr>
        <sz val="10"/>
        <color rgb="FF454545"/>
        <rFont val="Arial"/>
        <family val="2"/>
      </rPr>
      <t>G2</t>
    </r>
  </si>
  <si>
    <t>Aluminium (Top), 
PC / ABS (Bottom)</t>
  </si>
  <si>
    <r>
      <rPr>
        <b/>
        <sz val="8"/>
        <color rgb="FF454545"/>
        <rFont val="Arial"/>
        <family val="2"/>
      </rPr>
      <t>17.3" FHD</t>
    </r>
    <r>
      <rPr>
        <sz val="8"/>
        <color rgb="FF454545"/>
        <rFont val="Arial"/>
        <family val="2"/>
      </rPr>
      <t xml:space="preserve"> (1920x1080) IPS
300nits Anti-glare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</si>
  <si>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250nits Anti-glare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</si>
  <si>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IPS 
250nits Anti-glare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</si>
  <si>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100% sRGB</t>
    </r>
  </si>
  <si>
    <r>
      <rPr>
        <b/>
        <sz val="8"/>
        <color rgb="FF454545"/>
        <rFont val="Arial"/>
        <family val="2"/>
      </rPr>
      <t>13.3" FHD</t>
    </r>
    <r>
      <rPr>
        <sz val="8"/>
        <color rgb="FF454545"/>
        <rFont val="Arial"/>
        <family val="2"/>
      </rPr>
      <t xml:space="preserve"> (1920x1080) IPS
250nits Anti-glare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</si>
  <si>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</t>
    </r>
    <r>
      <rPr>
        <b/>
        <sz val="8"/>
        <color rgb="FF454545"/>
        <rFont val="Arial"/>
        <family val="2"/>
      </rPr>
      <t>Low Power</t>
    </r>
    <r>
      <rPr>
        <sz val="8"/>
        <color rgb="FF454545"/>
        <rFont val="Arial"/>
        <family val="2"/>
      </rPr>
      <t xml:space="preserve"> 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</si>
  <si>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</t>
    </r>
    <r>
      <rPr>
        <b/>
        <sz val="8"/>
        <color rgb="FF454545"/>
        <rFont val="Arial"/>
        <family val="2"/>
      </rPr>
      <t>Low Power</t>
    </r>
    <r>
      <rPr>
        <sz val="8"/>
        <color rgb="FF454545"/>
        <rFont val="Arial"/>
        <family val="2"/>
      </rPr>
      <t xml:space="preserve">
IPS 400nits Anti-glare</t>
    </r>
  </si>
  <si>
    <r>
      <rPr>
        <b/>
        <sz val="8"/>
        <color rgb="FF454545"/>
        <rFont val="Arial"/>
        <family val="2"/>
      </rPr>
      <t>15.6" UHD</t>
    </r>
    <r>
      <rPr>
        <sz val="8"/>
        <color rgb="FF454545"/>
        <rFont val="Arial"/>
        <family val="2"/>
      </rPr>
      <t xml:space="preserve"> (3840x2160) IPS </t>
    </r>
    <r>
      <rPr>
        <b/>
        <sz val="8"/>
        <color rgb="FF454545"/>
        <rFont val="Arial"/>
        <family val="2"/>
      </rPr>
      <t xml:space="preserve">600nits
</t>
    </r>
    <r>
      <rPr>
        <sz val="8"/>
        <color rgb="FF454545"/>
        <rFont val="Arial"/>
        <family val="2"/>
      </rPr>
      <t xml:space="preserve">Anti-glare,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</si>
  <si>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r>
      <rPr>
        <b/>
        <sz val="8"/>
        <color rgb="FF454545"/>
        <rFont val="Arial"/>
        <family val="2"/>
      </rPr>
      <t>13.3"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</t>
    </r>
  </si>
  <si>
    <r>
      <rPr>
        <b/>
        <sz val="8"/>
        <color rgb="FF454545"/>
        <rFont val="Arial"/>
        <family val="2"/>
      </rPr>
      <t xml:space="preserve">13.3" FHD </t>
    </r>
    <r>
      <rPr>
        <sz val="8"/>
        <color rgb="FF454545"/>
        <rFont val="Arial"/>
        <family val="2"/>
      </rPr>
      <t xml:space="preserve">(1920x1080) </t>
    </r>
    <r>
      <rPr>
        <b/>
        <sz val="8"/>
        <color rgb="FF454545"/>
        <rFont val="Arial"/>
        <family val="2"/>
      </rPr>
      <t>Low Power</t>
    </r>
    <r>
      <rPr>
        <sz val="8"/>
        <color rgb="FF454545"/>
        <rFont val="Arial"/>
        <family val="2"/>
      </rPr>
      <t xml:space="preserve"> 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AR (anti-reflection) / AS (anti-smudge)</t>
    </r>
  </si>
  <si>
    <t>14" Modern Midrange Convertible</t>
  </si>
  <si>
    <r>
      <t xml:space="preserve">Mineral Grey • </t>
    </r>
    <r>
      <rPr>
        <b/>
        <sz val="8"/>
        <color rgb="FF454545"/>
        <rFont val="Arial"/>
        <family val="2"/>
      </rPr>
      <t>i5</t>
    </r>
    <r>
      <rPr>
        <sz val="8"/>
        <color rgb="FF454545"/>
        <rFont val="Arial"/>
        <family val="2"/>
      </rPr>
      <t xml:space="preserve"> • 8GB • 256GB</t>
    </r>
  </si>
  <si>
    <t>20WE0002GE</t>
  </si>
  <si>
    <t>20WE0000GE</t>
  </si>
  <si>
    <t>20WE0009GE</t>
  </si>
  <si>
    <t>20WE001AGE</t>
  </si>
  <si>
    <t>20WE0021GE</t>
  </si>
  <si>
    <t>20WE0023GE</t>
  </si>
  <si>
    <t>Abyss Blue</t>
  </si>
  <si>
    <t>Integrated 60Wh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</si>
  <si>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DDR4-3200 + 
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SO-DIMM DDR4-3200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</si>
  <si>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3.0x4 NVMe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</si>
  <si>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3.0x4 NVMe</t>
    </r>
  </si>
  <si>
    <r>
      <t xml:space="preserve">14" </t>
    </r>
    <r>
      <rPr>
        <b/>
        <sz val="8"/>
        <color rgb="FF454545"/>
        <rFont val="Arial"/>
        <family val="2"/>
      </rPr>
      <t>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Glossy, Glass, 100% sRGB, </t>
    </r>
    <r>
      <rPr>
        <b/>
        <sz val="8"/>
        <color rgb="FF454545"/>
        <rFont val="Arial"/>
        <family val="2"/>
      </rPr>
      <t>Touch</t>
    </r>
  </si>
  <si>
    <t>ThinkBook Yoga Integrated Smart Pen without Battery</t>
  </si>
  <si>
    <t>MicroSD Card Reader</t>
  </si>
  <si>
    <t>Anodizing sandblasting</t>
  </si>
  <si>
    <r>
      <rPr>
        <b/>
        <sz val="8"/>
        <color rgb="FF454545"/>
        <rFont val="Arial"/>
        <family val="2"/>
      </rPr>
      <t xml:space="preserve">40GB max / </t>
    </r>
    <r>
      <rPr>
        <sz val="8"/>
        <color rgb="FF454545"/>
        <rFont val="Arial"/>
        <family val="2"/>
      </rPr>
      <t xml:space="preserve">3200MHz DDR4, 
dual-channel capable, 8GB memory soldered to systemboard, 
</t>
    </r>
    <r>
      <rPr>
        <b/>
        <sz val="8"/>
        <color rgb="FF454545"/>
        <rFont val="Arial"/>
        <family val="2"/>
      </rPr>
      <t xml:space="preserve">one </t>
    </r>
    <r>
      <rPr>
        <sz val="8"/>
        <color rgb="FF454545"/>
        <rFont val="Arial"/>
        <family val="2"/>
      </rPr>
      <t>DDR4 SO-DIMM slot</t>
    </r>
  </si>
  <si>
    <t>320mm x 216mm x 16.9mm</t>
  </si>
  <si>
    <r>
      <t xml:space="preserve">1x </t>
    </r>
    <r>
      <rPr>
        <b/>
        <sz val="8"/>
        <color rgb="FF454545"/>
        <rFont val="Arial"/>
        <family val="2"/>
      </rPr>
      <t>Thunderbolt 4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>USB4</t>
    </r>
    <r>
      <rPr>
        <sz val="8"/>
        <color rgb="FF454545"/>
        <rFont val="Arial"/>
        <family val="2"/>
      </rPr>
      <t xml:space="preserve"> 40Gbps (with the function of PD 3.0 and DP 1.4), 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(with the function of PD 3.0 and DP 1.4), 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</t>
    </r>
  </si>
  <si>
    <t>HDMI 1.4</t>
  </si>
  <si>
    <t>MicroSD card reader,headphone / microphone combo jack, security keyhole</t>
  </si>
  <si>
    <r>
      <t xml:space="preserve">ThinkPad L13 </t>
    </r>
    <r>
      <rPr>
        <sz val="10"/>
        <color rgb="FF454545"/>
        <rFont val="Arial"/>
        <family val="2"/>
      </rPr>
      <t>G2</t>
    </r>
  </si>
  <si>
    <r>
      <t xml:space="preserve">i7 • 16GB • </t>
    </r>
    <r>
      <rPr>
        <b/>
        <sz val="8"/>
        <color rgb="FF454545"/>
        <rFont val="Arial"/>
        <family val="2"/>
      </rPr>
      <t>1TB SSD</t>
    </r>
  </si>
  <si>
    <t>20VH0015GE</t>
  </si>
  <si>
    <t>20VH0017GE</t>
  </si>
  <si>
    <t>20VH001AGE</t>
  </si>
  <si>
    <t>20VH001CGE</t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</si>
  <si>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DDR4-3200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</si>
  <si>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2280 PCIe 3.0x4 NVMe Opal2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</si>
  <si>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3.0x4 NVMe Opal2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</si>
  <si>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3.0x4 NVMe Opal2</t>
    </r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</si>
  <si>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, or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/ 3200MHz DDR4 / soldered to systemboard, </t>
    </r>
    <r>
      <rPr>
        <b/>
        <sz val="8"/>
        <color rgb="FF454545"/>
        <rFont val="Arial"/>
        <family val="2"/>
      </rPr>
      <t>no sockets</t>
    </r>
  </si>
  <si>
    <t>1.39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</si>
  <si>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1x </t>
    </r>
    <r>
      <rPr>
        <b/>
        <sz val="8"/>
        <color rgb="FF454545"/>
        <rFont val="Arial"/>
        <family val="2"/>
      </rPr>
      <t>USB 3.2 Type-C Gen</t>
    </r>
    <r>
      <rPr>
        <sz val="8"/>
        <color rgb="FF454545"/>
        <rFont val="Arial"/>
        <family val="2"/>
      </rPr>
      <t xml:space="preserve"> 2 
(with the function of Power Delivery and DisplayPort), 1x </t>
    </r>
    <r>
      <rPr>
        <b/>
        <sz val="8"/>
        <color rgb="FF454545"/>
        <rFont val="Arial"/>
        <family val="2"/>
      </rPr>
      <t>USB 4.0 / Thunderbolt 4</t>
    </r>
    <r>
      <rPr>
        <sz val="8"/>
        <color rgb="FF454545"/>
        <rFont val="Arial"/>
        <family val="2"/>
      </rPr>
      <t xml:space="preserve"> (with the function of Power Delivery and DisplayPort)</t>
    </r>
  </si>
  <si>
    <t>Ethernet extension connector, headphone / microphone combo jack, optional smart card reader, microSD card reader, side docking connector, security keyhole</t>
  </si>
  <si>
    <t>20R3000GGE</t>
  </si>
  <si>
    <r>
      <t xml:space="preserve">ThinkPad L13 Yoga </t>
    </r>
    <r>
      <rPr>
        <sz val="10"/>
        <color rgb="FF454545"/>
        <rFont val="Arial"/>
        <family val="2"/>
      </rPr>
      <t>G2</t>
    </r>
  </si>
  <si>
    <t>20VK000VGE</t>
  </si>
  <si>
    <t>20VK0014GE</t>
  </si>
  <si>
    <t>20VK000YGE</t>
  </si>
  <si>
    <t>20VK0013GE</t>
  </si>
  <si>
    <r>
      <rPr>
        <b/>
        <sz val="8"/>
        <color rgb="FF454545"/>
        <rFont val="Arial"/>
        <family val="2"/>
      </rPr>
      <t>13.3"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
AR (anti-reflection), </t>
    </r>
    <r>
      <rPr>
        <b/>
        <sz val="8"/>
        <color rgb="FF454545"/>
        <rFont val="Arial"/>
        <family val="2"/>
      </rPr>
      <t>Touch</t>
    </r>
  </si>
  <si>
    <t>1.44 kg</t>
  </si>
  <si>
    <r>
      <t xml:space="preserve">2x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(one Always On), 
1x </t>
    </r>
    <r>
      <rPr>
        <b/>
        <sz val="8"/>
        <color rgb="FF454545"/>
        <rFont val="Arial"/>
        <family val="2"/>
      </rPr>
      <t>USB 3.2 Type-C Gen 2</t>
    </r>
    <r>
      <rPr>
        <sz val="8"/>
        <color rgb="FF454545"/>
        <rFont val="Arial"/>
        <family val="2"/>
      </rPr>
      <t xml:space="preserve"> (with the function of Power Delivery and DisplayPort), 1x </t>
    </r>
    <r>
      <rPr>
        <b/>
        <sz val="8"/>
        <color rgb="FF454545"/>
        <rFont val="Arial"/>
        <family val="2"/>
      </rPr>
      <t>USB 4.0 / Thunderbolt 4</t>
    </r>
    <r>
      <rPr>
        <sz val="8"/>
        <color rgb="FF454545"/>
        <rFont val="Arial"/>
        <family val="2"/>
      </rPr>
      <t xml:space="preserve"> (with the function of Power Delivery and DisplayPort)</t>
    </r>
  </si>
  <si>
    <r>
      <t xml:space="preserve">ThinkPad E14 </t>
    </r>
    <r>
      <rPr>
        <sz val="10"/>
        <color rgb="FF454545"/>
        <rFont val="Arial"/>
        <family val="2"/>
      </rPr>
      <t>G2</t>
    </r>
  </si>
  <si>
    <t>20TA000CGE</t>
  </si>
  <si>
    <t>20TA000EGE</t>
  </si>
  <si>
    <t>20TA000DGE</t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</si>
  <si>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SO-DIMM 
DDR4-3200</t>
    </r>
  </si>
  <si>
    <r>
      <rPr>
        <b/>
        <sz val="8"/>
        <color rgb="FF454545"/>
        <rFont val="Arial"/>
        <family val="2"/>
      </rPr>
      <t>32GB max</t>
    </r>
    <r>
      <rPr>
        <sz val="8"/>
        <color rgb="FF454545"/>
        <rFont val="Arial"/>
        <family val="2"/>
      </rPr>
      <t xml:space="preserve"> / 3200MHz DDR4, 
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</t>
    </r>
  </si>
  <si>
    <t>324mm x 220mm x 17.9mm</t>
  </si>
  <si>
    <r>
      <t xml:space="preserve">1x </t>
    </r>
    <r>
      <rPr>
        <b/>
        <sz val="8"/>
        <color rgb="FF454545"/>
        <rFont val="Arial"/>
        <family val="2"/>
      </rPr>
      <t>Thunderbolt 4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 xml:space="preserve">USB 4 </t>
    </r>
    <r>
      <rPr>
        <sz val="8"/>
        <color rgb="FF454545"/>
        <rFont val="Arial"/>
        <family val="2"/>
      </rPr>
      <t xml:space="preserve">40Gbps (with the function of PD 3.0 and DP 1.4), 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
1x </t>
    </r>
    <r>
      <rPr>
        <b/>
        <sz val="8"/>
        <color rgb="FF454545"/>
        <rFont val="Arial"/>
        <family val="2"/>
      </rPr>
      <t>USB 2.0</t>
    </r>
  </si>
  <si>
    <t>Ethernet (RJ-45), headphone / microphone combo jack, 
security keyhole</t>
  </si>
  <si>
    <r>
      <t xml:space="preserve">ThinkPad E15 </t>
    </r>
    <r>
      <rPr>
        <sz val="10"/>
        <color rgb="FF454545"/>
        <rFont val="Arial"/>
        <family val="2"/>
      </rPr>
      <t>G2</t>
    </r>
  </si>
  <si>
    <r>
      <rPr>
        <b/>
        <sz val="8"/>
        <color rgb="FF454545"/>
        <rFont val="Arial"/>
        <family val="2"/>
      </rPr>
      <t xml:space="preserve">i7 </t>
    </r>
    <r>
      <rPr>
        <sz val="8"/>
        <color rgb="FF454545"/>
        <rFont val="Arial"/>
        <family val="2"/>
      </rPr>
      <t xml:space="preserve">• 512GB • </t>
    </r>
    <r>
      <rPr>
        <b/>
        <sz val="8"/>
        <color rgb="FF454545"/>
        <rFont val="Arial"/>
        <family val="2"/>
      </rPr>
      <t>NVIDIA MX450</t>
    </r>
    <r>
      <rPr>
        <sz val="8"/>
        <color rgb="FF454545"/>
        <rFont val="Arial"/>
        <family val="2"/>
      </rPr>
      <t xml:space="preserve"> • IR</t>
    </r>
  </si>
  <si>
    <t>20TD0004GE</t>
  </si>
  <si>
    <t>20TD0003GE</t>
  </si>
  <si>
    <t>20TD0005GE</t>
  </si>
  <si>
    <t>20TD002MGE</t>
  </si>
  <si>
    <t>20TD0000GE</t>
  </si>
  <si>
    <r>
      <t>8GB</t>
    </r>
    <r>
      <rPr>
        <sz val="8"/>
        <color rgb="FF454545"/>
        <rFont val="Arial"/>
        <family val="2"/>
      </rPr>
      <t xml:space="preserve"> Soldered 
LPDDR4X-4266</t>
    </r>
  </si>
  <si>
    <r>
      <t xml:space="preserve">NVIDIA GeForce MX450 
</t>
    </r>
    <r>
      <rPr>
        <sz val="8"/>
        <color rgb="FF454545"/>
        <rFont val="Arial"/>
        <family val="2"/>
      </rPr>
      <t>2GB GDDR5</t>
    </r>
  </si>
  <si>
    <t>Pen Upgradable</t>
  </si>
  <si>
    <t>RAID Preset</t>
  </si>
  <si>
    <t>Card Reader</t>
  </si>
  <si>
    <t>Case Color</t>
  </si>
  <si>
    <t>Security Chip</t>
  </si>
  <si>
    <t>MOQ</t>
  </si>
  <si>
    <t>Layer</t>
  </si>
  <si>
    <t>Pallet</t>
  </si>
  <si>
    <t>20UN002GGE</t>
  </si>
  <si>
    <r>
      <rPr>
        <b/>
        <sz val="8"/>
        <color rgb="FF454545"/>
        <rFont val="Arial"/>
        <family val="2"/>
      </rPr>
      <t xml:space="preserve">Intel Core i5-1130G7 </t>
    </r>
    <r>
      <rPr>
        <sz val="8"/>
        <color rgb="FF454545"/>
        <rFont val="Arial"/>
        <family val="2"/>
      </rPr>
      <t xml:space="preserve">
(4C / 8T, 1.8 / 4.0GHz, 8MB)</t>
    </r>
  </si>
  <si>
    <r>
      <rPr>
        <b/>
        <sz val="8"/>
        <color rgb="FF454545"/>
        <rFont val="Arial"/>
        <family val="2"/>
      </rPr>
      <t xml:space="preserve">Intel Core i7-1160G7 </t>
    </r>
    <r>
      <rPr>
        <sz val="8"/>
        <color rgb="FF454545"/>
        <rFont val="Arial"/>
        <family val="2"/>
      </rPr>
      <t xml:space="preserve">
(4C / 8T, 2.1 / 4.4GHz, 12MB)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</si>
  <si>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LPDDR4x-4266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</si>
  <si>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2242 PCIe 3.0x4 NVMe</t>
    </r>
  </si>
  <si>
    <r>
      <rPr>
        <b/>
        <sz val="8"/>
        <color rgb="FF454545"/>
        <rFont val="Arial"/>
        <family val="2"/>
      </rPr>
      <t>13.0" 2K</t>
    </r>
    <r>
      <rPr>
        <sz val="8"/>
        <color rgb="FF454545"/>
        <rFont val="Arial"/>
        <family val="2"/>
      </rPr>
      <t xml:space="preserve"> (2160x1350) IPS 
</t>
    </r>
    <r>
      <rPr>
        <b/>
        <sz val="8"/>
        <color rgb="FF454545"/>
        <rFont val="Arial"/>
        <family val="2"/>
      </rPr>
      <t>450nits</t>
    </r>
    <r>
      <rPr>
        <sz val="8"/>
        <color rgb="FF454545"/>
        <rFont val="Arial"/>
        <family val="2"/>
      </rPr>
      <t xml:space="preserve"> Anti-glare</t>
    </r>
  </si>
  <si>
    <t>Gemalto eSIM</t>
  </si>
  <si>
    <t>Carbon Fiber (Top) 
+ Magnesium Alloy (Bottom)</t>
  </si>
  <si>
    <t>292.8mm x 207.7mm x 13.87-16.7mm</t>
  </si>
  <si>
    <t>939 g</t>
  </si>
  <si>
    <t>headphone / microphone combo jack, nano-SIM card slot (WWAN models)</t>
  </si>
  <si>
    <t>Power-on password, hard disk password, supervisor password, Firmware Resiliency 2.1</t>
  </si>
  <si>
    <t>20TK002SGE</t>
  </si>
  <si>
    <t>i5-1130G7</t>
  </si>
  <si>
    <t>i7-1160G7</t>
  </si>
  <si>
    <t>5G</t>
  </si>
  <si>
    <t>Shape the Future Topseller*</t>
  </si>
  <si>
    <t>Part Number</t>
  </si>
  <si>
    <r>
      <rPr>
        <b/>
        <sz val="8"/>
        <color rgb="FF454545"/>
        <rFont val="Arial"/>
        <family val="2"/>
      </rPr>
      <t xml:space="preserve">Intel Core i3-1115G4 </t>
    </r>
    <r>
      <rPr>
        <sz val="8"/>
        <color rgb="FF454545"/>
        <rFont val="Arial"/>
        <family val="2"/>
      </rPr>
      <t xml:space="preserve">
(2C / 4T, 3.0 / 4.1GHz, 6MB)</t>
    </r>
  </si>
  <si>
    <r>
      <t xml:space="preserve">1x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SO-DIMM 
DDR4-3200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</si>
  <si>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TN 
220nits Anti-glare</t>
    </r>
  </si>
  <si>
    <r>
      <t xml:space="preserve">Windows 10 Pro 64, German
</t>
    </r>
    <r>
      <rPr>
        <sz val="8"/>
        <color rgb="FF3E8DDD"/>
        <rFont val="Arial"/>
        <family val="2"/>
      </rPr>
      <t>Shape the Future License</t>
    </r>
  </si>
  <si>
    <t>**Verfügbarkeit und Ankunft ohne Garantie.</t>
  </si>
  <si>
    <t>Education</t>
  </si>
  <si>
    <t>HD</t>
  </si>
  <si>
    <t>i3-1115G4</t>
  </si>
  <si>
    <t>20QA001RGE</t>
  </si>
  <si>
    <t>20QA0030GE</t>
  </si>
  <si>
    <t>13.5"</t>
  </si>
  <si>
    <t>Titanium</t>
  </si>
  <si>
    <t>4G</t>
  </si>
  <si>
    <t>13" Ultrathin Lightweight Convertible</t>
  </si>
  <si>
    <r>
      <rPr>
        <b/>
        <sz val="8"/>
        <color rgb="FF3E8DDD"/>
        <rFont val="Arial"/>
        <family val="2"/>
      </rPr>
      <t>Premier Support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512GB • 4G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</si>
  <si>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LPDDR4x-4266, POP Memory</t>
    </r>
  </si>
  <si>
    <r>
      <rPr>
        <sz val="8"/>
        <color rgb="FF454545"/>
        <rFont val="Arial"/>
        <family val="2"/>
      </rPr>
      <t xml:space="preserve">Qualcomm Snapdragon X55 </t>
    </r>
    <r>
      <rPr>
        <b/>
        <sz val="8"/>
        <color rgb="FF454545"/>
        <rFont val="Arial"/>
        <family val="2"/>
      </rPr>
      <t xml:space="preserve">
5G Modem M.2 card</t>
    </r>
  </si>
  <si>
    <t>720p + IR with Privacy Shutter</t>
  </si>
  <si>
    <t>Human Presence Detection</t>
  </si>
  <si>
    <t>Integrated 44.5Wh</t>
  </si>
  <si>
    <t>Co2 Offset 0.5 ton (CPN) (5WS0Z74930), 3Y Premier TP Halo WHB (CPN) (5WS1B09495)</t>
  </si>
  <si>
    <r>
      <t xml:space="preserve">LPDDR4x-4266, PoP (Package on Package) memory, Memory soldered to systemboard, </t>
    </r>
    <r>
      <rPr>
        <b/>
        <sz val="8"/>
        <color rgb="FF454545"/>
        <rFont val="Arial"/>
        <family val="2"/>
      </rPr>
      <t>no slots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16GB max</t>
    </r>
    <r>
      <rPr>
        <sz val="8"/>
        <color rgb="FF454545"/>
        <rFont val="Arial"/>
        <family val="2"/>
      </rPr>
      <t xml:space="preserve">, not upgradable </t>
    </r>
  </si>
  <si>
    <t>297.5 x 232.7 x 11.5 mm</t>
  </si>
  <si>
    <t>1.18 kg</t>
  </si>
  <si>
    <t>2x Thunderbolt 4 / USB4™ 40Gbps (support data transfer, Power Delivery 3.0 and DisplayPort™ 1.4a)</t>
  </si>
  <si>
    <t>1x headphone / microphone 
combo jack (3.5mm)</t>
  </si>
  <si>
    <t>TrackPoint pointing device and Mylar surface multi-touch touchpad</t>
  </si>
  <si>
    <t>Kensington Nano Security Slot, Power-on password, Supervisor password, Hard disk password, Self-healing BIOS</t>
  </si>
  <si>
    <t>Additional Security</t>
  </si>
  <si>
    <r>
      <rPr>
        <b/>
        <sz val="8"/>
        <color rgb="FF454545"/>
        <rFont val="Arial"/>
        <family val="2"/>
      </rPr>
      <t>13.5" QHD</t>
    </r>
    <r>
      <rPr>
        <sz val="8"/>
        <color rgb="FF454545"/>
        <rFont val="Arial"/>
        <family val="2"/>
      </rPr>
      <t xml:space="preserve"> (2256x1504) IPS </t>
    </r>
    <r>
      <rPr>
        <b/>
        <sz val="8"/>
        <color rgb="FF454545"/>
        <rFont val="Arial"/>
        <family val="2"/>
      </rPr>
      <t>450nits</t>
    </r>
    <r>
      <rPr>
        <sz val="8"/>
        <color rgb="FF454545"/>
        <rFont val="Arial"/>
        <family val="2"/>
      </rPr>
      <t xml:space="preserve"> 
AR (anti-reflection) / AS (anti-smudge), </t>
    </r>
    <r>
      <rPr>
        <b/>
        <sz val="8"/>
        <color rgb="FF454545"/>
        <rFont val="Arial"/>
        <family val="2"/>
      </rPr>
      <t>Touch</t>
    </r>
  </si>
  <si>
    <t>Titanium + Carbon Fiber (Top), Magnesium-aluminium (Bottom)</t>
  </si>
  <si>
    <t>R7 PRO 4750U</t>
  </si>
  <si>
    <t>R5 PRO 4650U</t>
  </si>
  <si>
    <r>
      <t>Commercial Notebook Topseller</t>
    </r>
    <r>
      <rPr>
        <sz val="10"/>
        <color theme="1" tint="0.499984740745262"/>
        <rFont val="Arial"/>
        <family val="2"/>
      </rPr>
      <t xml:space="preserve"> LINE-UP</t>
    </r>
  </si>
  <si>
    <t>Änderungen &amp; Irrtümer vorbehalten, alle Angaben ohne Gewähr.</t>
  </si>
  <si>
    <t>Resolution</t>
  </si>
  <si>
    <t>Surface</t>
  </si>
  <si>
    <t>Nits</t>
  </si>
  <si>
    <t>Disc</t>
  </si>
  <si>
    <t>Backlit</t>
  </si>
  <si>
    <t>FPR</t>
  </si>
  <si>
    <t>Base 
Warranty</t>
  </si>
  <si>
    <t>Service
Bundle</t>
  </si>
  <si>
    <t>CO2 
Offset</t>
  </si>
  <si>
    <t>IPS</t>
  </si>
  <si>
    <t>GL</t>
  </si>
  <si>
    <t>1YR Depot</t>
  </si>
  <si>
    <t>TN</t>
  </si>
  <si>
    <t>AG</t>
  </si>
  <si>
    <t>IPS LP</t>
  </si>
  <si>
    <t>3YR Depot</t>
  </si>
  <si>
    <t>IPS PG</t>
  </si>
  <si>
    <t>3YR Premier</t>
  </si>
  <si>
    <t>AR</t>
  </si>
  <si>
    <t>AR/AS</t>
  </si>
  <si>
    <t>13.0"</t>
  </si>
  <si>
    <t>2K</t>
  </si>
  <si>
    <t>E15 G2</t>
  </si>
  <si>
    <t>V15 AMD G1</t>
  </si>
  <si>
    <t>V15 G1</t>
  </si>
  <si>
    <t>V17 G1</t>
  </si>
  <si>
    <t>14 G2</t>
  </si>
  <si>
    <t>15 G2</t>
  </si>
  <si>
    <t>13s G2</t>
  </si>
  <si>
    <t>14s Yoga G1</t>
  </si>
  <si>
    <t>E14 G2</t>
  </si>
  <si>
    <t>L13 G2</t>
  </si>
  <si>
    <t>L13 Yoga G2</t>
  </si>
  <si>
    <t>L14 AMD G1</t>
  </si>
  <si>
    <t>L15 AMD G1</t>
  </si>
  <si>
    <t>T14 AMD G1</t>
  </si>
  <si>
    <t>T14s AMD G1</t>
  </si>
  <si>
    <t>T15p G1</t>
  </si>
  <si>
    <t>X13 AMD G1</t>
  </si>
  <si>
    <t>X13 Yoga G1</t>
  </si>
  <si>
    <t>X1 Carbon G8</t>
  </si>
  <si>
    <t>X1 Nano G1</t>
  </si>
  <si>
    <t>X1 Titanium Yoga G1</t>
  </si>
  <si>
    <t>Platform</t>
  </si>
  <si>
    <t>Tiger Lake</t>
  </si>
  <si>
    <t>Comet Lake</t>
  </si>
  <si>
    <t>Dali</t>
  </si>
  <si>
    <t>0.3M</t>
  </si>
  <si>
    <t>Picasso</t>
  </si>
  <si>
    <t>Ice Lake</t>
  </si>
  <si>
    <t>Renoir</t>
  </si>
  <si>
    <t>Comet Lake H</t>
  </si>
  <si>
    <t>IR &amp; HD</t>
  </si>
  <si>
    <t>IPS HDR</t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</si>
  <si>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3.0x2 NVMe</t>
    </r>
  </si>
  <si>
    <t>Aluminium (Top), 
PC + ABS (Bottom)</t>
  </si>
  <si>
    <t>Firmware TPM 2.0</t>
  </si>
  <si>
    <t>Sondermodell</t>
  </si>
  <si>
    <t>Memory Type</t>
  </si>
  <si>
    <t>Memory Slots</t>
  </si>
  <si>
    <t>Max Memory</t>
  </si>
  <si>
    <t>Intel AX201 11ax, 2x2 + BT5.2</t>
  </si>
  <si>
    <r>
      <rPr>
        <sz val="8"/>
        <color rgb="FF454545"/>
        <rFont val="Arial"/>
        <family val="2"/>
      </rPr>
      <t xml:space="preserve">Qualcomm Snapdragon X55 </t>
    </r>
    <r>
      <rPr>
        <b/>
        <sz val="8"/>
        <color rgb="FF454545"/>
        <rFont val="Arial"/>
        <family val="2"/>
      </rPr>
      <t xml:space="preserve">
5G Modem-RF System 
</t>
    </r>
    <r>
      <rPr>
        <sz val="8"/>
        <color rgb="FF454545"/>
        <rFont val="Arial"/>
        <family val="2"/>
      </rPr>
      <t>with embedded eSIM</t>
    </r>
  </si>
  <si>
    <r>
      <t>16GB Soldered</t>
    </r>
    <r>
      <rPr>
        <sz val="8"/>
        <color rgb="FF454545"/>
        <rFont val="Arial"/>
        <family val="2"/>
      </rPr>
      <t xml:space="preserve"> LPDDR4x-4268</t>
    </r>
    <r>
      <rPr>
        <sz val="11"/>
        <color theme="1"/>
        <rFont val="Calibri"/>
        <family val="2"/>
        <scheme val="minor"/>
      </rPr>
      <t/>
    </r>
  </si>
  <si>
    <r>
      <t xml:space="preserve">Memory soldered to systemboard, 
</t>
    </r>
    <r>
      <rPr>
        <b/>
        <sz val="8"/>
        <color rgb="FF454545"/>
        <rFont val="Arial"/>
        <family val="2"/>
      </rPr>
      <t>no slots</t>
    </r>
    <r>
      <rPr>
        <sz val="8"/>
        <color rgb="FF454545"/>
        <rFont val="Arial"/>
        <family val="2"/>
      </rPr>
      <t>, dual-channel</t>
    </r>
  </si>
  <si>
    <r>
      <t>16GB</t>
    </r>
    <r>
      <rPr>
        <sz val="8"/>
        <color rgb="FF454545"/>
        <rFont val="Arial"/>
        <family val="2"/>
      </rPr>
      <t xml:space="preserve"> soldered memory, 
</t>
    </r>
    <r>
      <rPr>
        <b/>
        <sz val="8"/>
        <color rgb="FF454545"/>
        <rFont val="Arial"/>
        <family val="2"/>
      </rPr>
      <t>not upgradable</t>
    </r>
  </si>
  <si>
    <r>
      <t xml:space="preserve">2x </t>
    </r>
    <r>
      <rPr>
        <b/>
        <sz val="8"/>
        <color rgb="FF454545"/>
        <rFont val="Arial"/>
        <family val="2"/>
      </rPr>
      <t>Thunderbolt 4</t>
    </r>
    <r>
      <rPr>
        <sz val="8"/>
        <color rgb="FF454545"/>
        <rFont val="Arial"/>
        <family val="2"/>
      </rPr>
      <t xml:space="preserve"> / USB4 40Gbps 
(w/ the function of Power Delivery 
and DP 1.4a)</t>
    </r>
  </si>
  <si>
    <r>
      <t>ThinkPad L14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G1</t>
    </r>
  </si>
  <si>
    <r>
      <t xml:space="preserve">ThinkPad L15 AMD </t>
    </r>
    <r>
      <rPr>
        <sz val="10"/>
        <color rgb="FF454545"/>
        <rFont val="Arial"/>
        <family val="2"/>
      </rPr>
      <t>G1</t>
    </r>
  </si>
  <si>
    <r>
      <t>ThinkPad T14 AMD</t>
    </r>
    <r>
      <rPr>
        <sz val="10"/>
        <color rgb="FF454545"/>
        <rFont val="Arial"/>
        <family val="2"/>
      </rPr>
      <t xml:space="preserve"> G1</t>
    </r>
  </si>
  <si>
    <r>
      <t>ThinkPad T14s AMD</t>
    </r>
    <r>
      <rPr>
        <sz val="10"/>
        <color rgb="FF454545"/>
        <rFont val="Arial"/>
        <family val="2"/>
      </rPr>
      <t xml:space="preserve"> G1</t>
    </r>
  </si>
  <si>
    <r>
      <t>ThinkPad T15p</t>
    </r>
    <r>
      <rPr>
        <sz val="10"/>
        <color rgb="FF454545"/>
        <rFont val="Arial"/>
        <family val="2"/>
      </rPr>
      <t xml:space="preserve"> G1</t>
    </r>
  </si>
  <si>
    <r>
      <t>ThinkPad X13 AMD</t>
    </r>
    <r>
      <rPr>
        <sz val="10"/>
        <color rgb="FF454545"/>
        <rFont val="Arial"/>
        <family val="2"/>
      </rPr>
      <t xml:space="preserve"> G1</t>
    </r>
  </si>
  <si>
    <r>
      <t>ThinkPad X13 Yoga</t>
    </r>
    <r>
      <rPr>
        <sz val="10"/>
        <color rgb="FF454545"/>
        <rFont val="Arial"/>
        <family val="2"/>
      </rPr>
      <t xml:space="preserve"> G1</t>
    </r>
  </si>
  <si>
    <r>
      <t>ThinkPad X1 Nano</t>
    </r>
    <r>
      <rPr>
        <sz val="10"/>
        <color rgb="FF454545"/>
        <rFont val="Arial"/>
        <family val="2"/>
      </rPr>
      <t xml:space="preserve"> G1</t>
    </r>
  </si>
  <si>
    <r>
      <t>X1 Titanium Yoga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G1</t>
    </r>
  </si>
  <si>
    <r>
      <t>X1 Titanium Yoga</t>
    </r>
    <r>
      <rPr>
        <sz val="10"/>
        <color rgb="FF454545"/>
        <rFont val="Arial"/>
        <family val="2"/>
      </rPr>
      <t xml:space="preserve"> G1</t>
    </r>
  </si>
  <si>
    <r>
      <t>ThinkBook 14s Yoga</t>
    </r>
    <r>
      <rPr>
        <sz val="10"/>
        <color rgb="FF454545"/>
        <rFont val="Arial"/>
        <family val="2"/>
      </rPr>
      <t xml:space="preserve"> G1</t>
    </r>
  </si>
  <si>
    <r>
      <t>Lenovo V17</t>
    </r>
    <r>
      <rPr>
        <sz val="10"/>
        <color rgb="FF454545"/>
        <rFont val="Arial"/>
        <family val="2"/>
      </rPr>
      <t xml:space="preserve"> G1</t>
    </r>
  </si>
  <si>
    <r>
      <t>Lenovo V15 AMD</t>
    </r>
    <r>
      <rPr>
        <sz val="10"/>
        <color rgb="FF454545"/>
        <rFont val="Arial"/>
        <family val="2"/>
      </rPr>
      <t xml:space="preserve"> G1</t>
    </r>
  </si>
  <si>
    <r>
      <t>Lenovo V15</t>
    </r>
    <r>
      <rPr>
        <sz val="10"/>
        <color rgb="FF454545"/>
        <rFont val="Arial"/>
        <family val="2"/>
      </rPr>
      <t xml:space="preserve"> G1</t>
    </r>
  </si>
  <si>
    <t>Shape the Future Topseller: Infos zum Bezug</t>
  </si>
  <si>
    <r>
      <t xml:space="preserve">* </t>
    </r>
    <r>
      <rPr>
        <b/>
        <sz val="8"/>
        <color rgb="FF454545"/>
        <rFont val="Arial"/>
        <family val="2"/>
      </rPr>
      <t xml:space="preserve">Shape the Future Topseller dürfen ausschließlich an bezugsberechtigte </t>
    </r>
    <r>
      <rPr>
        <b/>
        <sz val="8"/>
        <color rgb="FF4AC0E0"/>
        <rFont val="Arial"/>
        <family val="2"/>
      </rPr>
      <t>EDU Endkunden</t>
    </r>
    <r>
      <rPr>
        <b/>
        <sz val="8"/>
        <color rgb="FF454545"/>
        <rFont val="Arial"/>
        <family val="2"/>
      </rPr>
      <t xml:space="preserve"> gehen.</t>
    </r>
    <r>
      <rPr>
        <sz val="8"/>
        <color rgb="FF454545"/>
        <rFont val="Arial"/>
        <family val="2"/>
      </rPr>
      <t xml:space="preserve">
• Unter untenstehendem Link kann in der Datenbank überprüft werden, ob eine Bildungseinrichtung bezugsberechtigt ist.
• Falls eine Bildungseinrichtung den Kriterien entspricht, aber nicht enthalten ist, bitte an </t>
    </r>
    <r>
      <rPr>
        <b/>
        <sz val="8"/>
        <color rgb="FF454545"/>
        <rFont val="Arial"/>
        <family val="2"/>
      </rPr>
      <t>bildung@microsoft.com</t>
    </r>
    <r>
      <rPr>
        <sz val="8"/>
        <color rgb="FF454545"/>
        <rFont val="Arial"/>
        <family val="2"/>
      </rPr>
      <t xml:space="preserve"> wenden.
• Zum Bezug der Shape-the-Future Topseller:
  » Angebotsanfrage + eindeutige Nennung der Bildungseinrichtung direkt bei der Distribution.</t>
    </r>
  </si>
  <si>
    <r>
      <t>Lenovo V15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</si>
  <si>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t>AMD Lucienne</t>
  </si>
  <si>
    <t>82KD000FGE</t>
  </si>
  <si>
    <t>82KD005CGE</t>
  </si>
  <si>
    <t>82KD006FGE</t>
  </si>
  <si>
    <r>
      <rPr>
        <b/>
        <sz val="8"/>
        <color rgb="FF454545"/>
        <rFont val="Arial"/>
        <family val="2"/>
      </rPr>
      <t xml:space="preserve">AMD Ryzen 3 5300U </t>
    </r>
    <r>
      <rPr>
        <sz val="8"/>
        <color rgb="FF454545"/>
        <rFont val="Arial"/>
        <family val="2"/>
      </rPr>
      <t xml:space="preserve">
(4C / 8T, 2.6 / 3.8GHz, 
2MB L2 / 4MB L3)</t>
    </r>
  </si>
  <si>
    <r>
      <rPr>
        <b/>
        <sz val="8"/>
        <color rgb="FF454545"/>
        <rFont val="Arial"/>
        <family val="2"/>
      </rPr>
      <t xml:space="preserve">AMD Ryzen 5 5500U </t>
    </r>
    <r>
      <rPr>
        <sz val="8"/>
        <color rgb="FF454545"/>
        <rFont val="Arial"/>
        <family val="2"/>
      </rPr>
      <t xml:space="preserve">
(6C / 12T, 2.1 / 4.0GHz, 
3MB L2 / 8MB L3)</t>
    </r>
  </si>
  <si>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Soldered DDR4-3200 + 
</t>
    </r>
    <r>
      <rPr>
        <b/>
        <sz val="8"/>
        <color rgb="FF454545"/>
        <rFont val="Arial"/>
        <family val="2"/>
      </rPr>
      <t>4GB</t>
    </r>
    <r>
      <rPr>
        <sz val="8"/>
        <color rgb="FF454545"/>
        <rFont val="Arial"/>
        <family val="2"/>
      </rPr>
      <t xml:space="preserve"> SO-DIMM DDR4-3200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</si>
  <si>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TN 
250nits Anti-glare, 45% NTSC</t>
    </r>
  </si>
  <si>
    <t>PC + ABS (Top), 
PC + ABS (Bottom)</t>
  </si>
  <si>
    <t>720p with Privacy Shutter</t>
  </si>
  <si>
    <t>Integrated 38Wh</t>
  </si>
  <si>
    <t>65W Round Tip Wall-mount</t>
  </si>
  <si>
    <t>DDR4-3200</t>
  </si>
  <si>
    <r>
      <t xml:space="preserve">One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slot, 
dual-channel capable</t>
    </r>
  </si>
  <si>
    <r>
      <rPr>
        <b/>
        <sz val="8"/>
        <color rgb="FF454545"/>
        <rFont val="Arial"/>
        <family val="2"/>
      </rPr>
      <t xml:space="preserve">Up to 12GB 
</t>
    </r>
    <r>
      <rPr>
        <sz val="8"/>
        <color rgb="FF454545"/>
        <rFont val="Arial"/>
        <family val="2"/>
      </rPr>
      <t>(4GB soldered + 8GB SO-DIMM) 
DDR4-3200 offering</t>
    </r>
  </si>
  <si>
    <r>
      <rPr>
        <b/>
        <sz val="8"/>
        <color rgb="FF454545"/>
        <rFont val="Arial"/>
        <family val="2"/>
      </rPr>
      <t>Up to 16GB</t>
    </r>
    <r>
      <rPr>
        <sz val="8"/>
        <color rgb="FF454545"/>
        <rFont val="Arial"/>
        <family val="2"/>
      </rPr>
      <t xml:space="preserve"> 
(8GB soldered + 8GB SO-DIMM) 
DDR4-3200 offering</t>
    </r>
  </si>
  <si>
    <t>359.2 x 235.8 x 19.9 mm</t>
  </si>
  <si>
    <r>
      <t xml:space="preserve">1x </t>
    </r>
    <r>
      <rPr>
        <b/>
        <sz val="8"/>
        <color rgb="FF454545"/>
        <rFont val="Arial"/>
        <family val="2"/>
      </rPr>
      <t xml:space="preserve">USB 2.0, </t>
    </r>
    <r>
      <rPr>
        <sz val="8"/>
        <color rgb="FF454545"/>
        <rFont val="Arial"/>
        <family val="2"/>
      </rPr>
      <t xml:space="preserve">1x </t>
    </r>
    <r>
      <rPr>
        <b/>
        <sz val="8"/>
        <color rgb="FF454545"/>
        <rFont val="Arial"/>
        <family val="2"/>
      </rPr>
      <t>USB 3.2</t>
    </r>
    <r>
      <rPr>
        <sz val="8"/>
        <color rgb="FF454545"/>
        <rFont val="Arial"/>
        <family val="2"/>
      </rPr>
      <t xml:space="preserve"> Gen 1, 
1x </t>
    </r>
    <r>
      <rPr>
        <b/>
        <sz val="8"/>
        <color rgb="FF454545"/>
        <rFont val="Arial"/>
        <family val="2"/>
      </rPr>
      <t>USB-C 3.2</t>
    </r>
    <r>
      <rPr>
        <sz val="8"/>
        <color rgb="FF454545"/>
        <rFont val="Arial"/>
        <family val="2"/>
      </rPr>
      <t xml:space="preserve"> Gen 1 
(support data transfer only)</t>
    </r>
  </si>
  <si>
    <t>1x HDMI 1.4b</t>
  </si>
  <si>
    <t>1x Ethernet (RJ-45), 1x headphone / microphone combo jack (3.5mm), 
1x power connector</t>
  </si>
  <si>
    <t>6-row, spill-resistant, 
multimedia Fn keys, numeric keypad</t>
  </si>
  <si>
    <t>Buttonless Mylar® surface 
multi-touch touchpad, supports 
Precision TouchPad (PTP)</t>
  </si>
  <si>
    <t>Kensington® Nano Security Slot, Power-on password, Supervisor password, Hard disk password</t>
  </si>
  <si>
    <t>Intel Gemini Lake</t>
  </si>
  <si>
    <r>
      <rPr>
        <b/>
        <sz val="8"/>
        <color rgb="FF454545"/>
        <rFont val="Arial"/>
        <family val="2"/>
      </rPr>
      <t>Pentium N5030</t>
    </r>
    <r>
      <rPr>
        <sz val="8"/>
        <color rgb="FF454545"/>
        <rFont val="Arial"/>
        <family val="2"/>
      </rPr>
      <t xml:space="preserve"> • 8GB • 256GB SSD</t>
    </r>
  </si>
  <si>
    <t>82C3004AGE</t>
  </si>
  <si>
    <r>
      <rPr>
        <b/>
        <sz val="8"/>
        <color rgb="FF454545"/>
        <rFont val="Arial"/>
        <family val="2"/>
      </rPr>
      <t xml:space="preserve">Intel Pentium Silver N5030 </t>
    </r>
    <r>
      <rPr>
        <sz val="8"/>
        <color rgb="FF454545"/>
        <rFont val="Arial"/>
        <family val="2"/>
      </rPr>
      <t xml:space="preserve">
(4C / 4T, 1.1 / 3.1GHz, 4MB)</t>
    </r>
  </si>
  <si>
    <t>Integrated Intel UHD Graphics 605</t>
  </si>
  <si>
    <t>PC + ABS</t>
  </si>
  <si>
    <t>45W Round Tip Wall-mount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</si>
  <si>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DDR4-2400</t>
    </r>
  </si>
  <si>
    <r>
      <t xml:space="preserve">Memory soldered to systemboard, 
</t>
    </r>
    <r>
      <rPr>
        <b/>
        <sz val="8"/>
        <color rgb="FF454545"/>
        <rFont val="Arial"/>
        <family val="2"/>
      </rPr>
      <t>no slots</t>
    </r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</si>
  <si>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memory, 
not upgradable</t>
    </r>
  </si>
  <si>
    <r>
      <t xml:space="preserve">2x </t>
    </r>
    <r>
      <rPr>
        <b/>
        <sz val="8"/>
        <color rgb="FF454545"/>
        <rFont val="Arial"/>
        <family val="2"/>
      </rPr>
      <t>USB 3.1</t>
    </r>
    <r>
      <rPr>
        <sz val="8"/>
        <color rgb="FF454545"/>
        <rFont val="Arial"/>
        <family val="2"/>
      </rPr>
      <t xml:space="preserve"> Gen 1, 1x </t>
    </r>
    <r>
      <rPr>
        <b/>
        <sz val="8"/>
        <color rgb="FF454545"/>
        <rFont val="Arial"/>
        <family val="2"/>
      </rPr>
      <t>USB 2.0</t>
    </r>
  </si>
  <si>
    <t>1x power connector, 1x headphone / microphone combo jack (3.5mm)</t>
  </si>
  <si>
    <t>Buttonless Mylar® surface multi-touch touchpad</t>
  </si>
  <si>
    <r>
      <t>Lenovo V15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</si>
  <si>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t>82KB0003GE</t>
  </si>
  <si>
    <t>82KB000DGE</t>
  </si>
  <si>
    <t>82KB003MGE</t>
  </si>
  <si>
    <t>82KB003EGE</t>
  </si>
  <si>
    <r>
      <rPr>
        <b/>
        <sz val="8"/>
        <color rgb="FF454545"/>
        <rFont val="Arial"/>
        <family val="2"/>
      </rPr>
      <t>Intel Core i5-1135G7</t>
    </r>
    <r>
      <rPr>
        <sz val="8"/>
        <color rgb="FF454545"/>
        <rFont val="Arial"/>
        <family val="2"/>
      </rPr>
      <t xml:space="preserve"> 
(4C / 8T, 2.4 / 4.2GHz, 8MB)</t>
    </r>
  </si>
  <si>
    <t>Integrated Intel Iris Xe Graphics functions as UHD Graphics</t>
  </si>
  <si>
    <t>3Y Depot/CCI upgrade from 1Y Depot/CCI delivery (5WS0Q81869)</t>
  </si>
  <si>
    <r>
      <t xml:space="preserve">ThinkBook 14 AMD </t>
    </r>
    <r>
      <rPr>
        <sz val="10"/>
        <color rgb="FF454545"/>
        <rFont val="Arial"/>
        <family val="2"/>
      </rPr>
      <t>G3</t>
    </r>
  </si>
  <si>
    <r>
      <rPr>
        <b/>
        <sz val="8"/>
        <color rgb="FF454545"/>
        <rFont val="Arial"/>
        <family val="2"/>
      </rPr>
      <t>Ryzen 5</t>
    </r>
    <r>
      <rPr>
        <sz val="8"/>
        <color rgb="FF454545"/>
        <rFont val="Arial"/>
        <family val="2"/>
      </rPr>
      <t xml:space="preserve"> • 8GB • 256GB</t>
    </r>
  </si>
  <si>
    <r>
      <t xml:space="preserve">Ryzen 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</si>
  <si>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r>
      <rPr>
        <b/>
        <sz val="8"/>
        <color rgb="FF454545"/>
        <rFont val="Arial"/>
        <family val="2"/>
      </rPr>
      <t xml:space="preserve">Ryzen 7 </t>
    </r>
    <r>
      <rPr>
        <sz val="8"/>
        <color rgb="FF454545"/>
        <rFont val="Arial"/>
        <family val="2"/>
      </rPr>
      <t>• 16GB • 512GB</t>
    </r>
  </si>
  <si>
    <t>21A2002HGE</t>
  </si>
  <si>
    <t>21A20006GE</t>
  </si>
  <si>
    <t>21A20005GE</t>
  </si>
  <si>
    <r>
      <rPr>
        <b/>
        <sz val="8"/>
        <color rgb="FF454545"/>
        <rFont val="Arial"/>
        <family val="2"/>
      </rPr>
      <t xml:space="preserve">AMD Ryzen 7 5700U </t>
    </r>
    <r>
      <rPr>
        <sz val="8"/>
        <color rgb="FF454545"/>
        <rFont val="Arial"/>
        <family val="2"/>
      </rPr>
      <t xml:space="preserve">
(8C / 16T, 1.8 / 4.3GHz, 
4MB L2 / 8MB L3)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</si>
  <si>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3.0x4 NVMe 
</t>
    </r>
    <r>
      <rPr>
        <sz val="8"/>
        <color theme="0" tint="-0.34998626667073579"/>
        <rFont val="Arial"/>
        <family val="2"/>
      </rPr>
      <t>+ Empty M.2 2280 PCIe 3.0x2 SSD Slot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</si>
  <si>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3.0x4 NVMe 
</t>
    </r>
    <r>
      <rPr>
        <sz val="8"/>
        <color theme="0" tint="-0.34998626667073579"/>
        <rFont val="Arial"/>
        <family val="2"/>
      </rPr>
      <t>+ Empty M.2 2280 PCIe 3.0x2 SSD Slot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</si>
  <si>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</t>
    </r>
  </si>
  <si>
    <t>11ax, 2x2 + BT5.1</t>
  </si>
  <si>
    <t>65W USB-C Slim Wall-mount</t>
  </si>
  <si>
    <r>
      <rPr>
        <b/>
        <sz val="8"/>
        <color rgb="FF454545"/>
        <rFont val="Arial"/>
        <family val="2"/>
      </rPr>
      <t>Up to 36GB</t>
    </r>
    <r>
      <rPr>
        <sz val="8"/>
        <color rgb="FF454545"/>
        <rFont val="Arial"/>
        <family val="2"/>
      </rPr>
      <t xml:space="preserve"> 
(4GB soldered + 32GB SO-DIMM) 
DDR4-3200</t>
    </r>
  </si>
  <si>
    <r>
      <rPr>
        <b/>
        <sz val="8"/>
        <color rgb="FF454545"/>
        <rFont val="Arial"/>
        <family val="2"/>
      </rPr>
      <t xml:space="preserve">Up to 40GB </t>
    </r>
    <r>
      <rPr>
        <sz val="8"/>
        <color rgb="FF454545"/>
        <rFont val="Arial"/>
        <family val="2"/>
      </rPr>
      <t xml:space="preserve">
(8GB soldered + 32GB SO-DIMM) 
DDR4-3200</t>
    </r>
  </si>
  <si>
    <t>323 x 218 x 17.9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</si>
  <si>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 xml:space="preserve">USB-C 3.2 Gen 2 </t>
    </r>
    <r>
      <rPr>
        <sz val="8"/>
        <color rgb="FF454545"/>
        <rFont val="Arial"/>
        <family val="2"/>
      </rPr>
      <t>(support data transfer, Power Delivery 3.0 and DisplayPort™ 1.4)</t>
    </r>
  </si>
  <si>
    <t>1x card reader, 1x Ethernet (RJ-45), 
1x headphone / microphone 
combo jack (3.5mm)</t>
  </si>
  <si>
    <t>Buttonless Mylar® surface 
multi-touch touchpad, 
supports Precision TouchPad (PTP)</t>
  </si>
  <si>
    <t>Power-on password, Supervisor password, Hard disk password, Kensington® Nano Security Slot</t>
  </si>
  <si>
    <r>
      <t xml:space="preserve">ThinkBook 15 AMD </t>
    </r>
    <r>
      <rPr>
        <sz val="10"/>
        <color rgb="FF454545"/>
        <rFont val="Arial"/>
        <family val="2"/>
      </rPr>
      <t>G3</t>
    </r>
  </si>
  <si>
    <t>21A40028GE</t>
  </si>
  <si>
    <t>21A4002EGE</t>
  </si>
  <si>
    <t>21A40007GE</t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</si>
  <si>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</t>
    </r>
  </si>
  <si>
    <t>357 x 235 x 18.9 mm</t>
  </si>
  <si>
    <r>
      <t>ThinkPad T14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</si>
  <si>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r>
      <t>ThinkPad T14</t>
    </r>
    <r>
      <rPr>
        <sz val="10"/>
        <color rgb="FF454545"/>
        <rFont val="Arial"/>
        <family val="2"/>
      </rPr>
      <t xml:space="preserve"> G2</t>
    </r>
  </si>
  <si>
    <r>
      <t xml:space="preserve">i7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1TB SSD • 4G LTE</t>
    </r>
  </si>
  <si>
    <r>
      <t xml:space="preserve">UHD HDR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NVIDIA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</si>
  <si>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DDR4-3200 + 
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SO-DIMM DDR4-3200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</si>
  <si>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2280 PCIe x4 NVMe Opal2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</si>
  <si>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x4 NVMe Opal2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</si>
  <si>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x4 NVMe Opal2</t>
    </r>
  </si>
  <si>
    <r>
      <t xml:space="preserve">NVIDIA GeForce MX450 
</t>
    </r>
    <r>
      <rPr>
        <sz val="8"/>
        <color rgb="FF454545"/>
        <rFont val="Arial"/>
        <family val="2"/>
      </rPr>
      <t>2GB GDDR6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</si>
  <si>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Touch</t>
    </r>
    <r>
      <rPr>
        <sz val="8"/>
        <color rgb="FF454545"/>
        <rFont val="Arial"/>
        <family val="2"/>
      </rPr>
      <t xml:space="preserve">, ThinkPad </t>
    </r>
    <r>
      <rPr>
        <b/>
        <sz val="8"/>
        <color rgb="FF3E8DDD"/>
        <rFont val="Arial"/>
        <family val="2"/>
      </rPr>
      <t>Privacy Guard</t>
    </r>
  </si>
  <si>
    <r>
      <rPr>
        <b/>
        <sz val="8"/>
        <color rgb="FF454545"/>
        <rFont val="Arial"/>
        <family val="2"/>
      </rPr>
      <t xml:space="preserve">14" UHD </t>
    </r>
    <r>
      <rPr>
        <sz val="8"/>
        <color rgb="FF454545"/>
        <rFont val="Arial"/>
        <family val="2"/>
      </rPr>
      <t xml:space="preserve">(3840x2160) IPS 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
Anti-glare,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</si>
  <si>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t>Intel AX210 11ax, 2x2 + BT5.2</t>
  </si>
  <si>
    <r>
      <t xml:space="preserve">Quectel EM120R-GL 
</t>
    </r>
    <r>
      <rPr>
        <sz val="8"/>
        <color rgb="FF454545"/>
        <rFont val="Arial"/>
        <family val="2"/>
      </rPr>
      <t>with embedded eSIM</t>
    </r>
  </si>
  <si>
    <t>PPS / 50% GF (Top), PC + ABS / Talc15 + Magnesium Alloy (Keyboard Cover), PA / 50% GF (Bottom)</t>
  </si>
  <si>
    <t>Not Anti-microbial</t>
  </si>
  <si>
    <t xml:space="preserve">	3Y Premier Support Upgrade from 3Y Depot/CCI (5WS0T36152)</t>
  </si>
  <si>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slot, dual-channel capable</t>
    </r>
  </si>
  <si>
    <r>
      <rPr>
        <b/>
        <sz val="8"/>
        <color rgb="FF454545"/>
        <rFont val="Arial"/>
        <family val="2"/>
      </rPr>
      <t>Up to 40GB</t>
    </r>
    <r>
      <rPr>
        <sz val="8"/>
        <color rgb="FF454545"/>
        <rFont val="Arial"/>
        <family val="2"/>
      </rPr>
      <t xml:space="preserve"> 
(8GB soldered + 32GB SO-DIMM) 
DDR4-3200</t>
    </r>
  </si>
  <si>
    <r>
      <rPr>
        <b/>
        <sz val="8"/>
        <color rgb="FF454545"/>
        <rFont val="Arial"/>
        <family val="2"/>
      </rPr>
      <t xml:space="preserve">Up to 48GB </t>
    </r>
    <r>
      <rPr>
        <sz val="8"/>
        <color rgb="FF454545"/>
        <rFont val="Arial"/>
        <family val="2"/>
      </rPr>
      <t xml:space="preserve">
(16GB soldered + 32GB SO-DIMM) 
 DDR4-3200</t>
    </r>
  </si>
  <si>
    <t>329 x 227 x 17.9 mm</t>
  </si>
  <si>
    <t>1.58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</si>
  <si>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
2x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DisplayPort™ 1.4a)</t>
    </r>
  </si>
  <si>
    <t>1x HDMI 2.0</t>
  </si>
  <si>
    <t>1x microSD card reader, 1x Ethernet (RJ-45), 1x headphone / microphone combo jack (3.5mm), 1x side docking connector</t>
  </si>
  <si>
    <t>TrackPoint® pointing device and Mylar® surface multi-touch touchpad</t>
  </si>
  <si>
    <t>Power-on password, Supervisor password, NVMe password, 
Self-healing BIOS</t>
  </si>
  <si>
    <r>
      <t>ThinkPad T14s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</si>
  <si>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r>
      <t xml:space="preserve">i5 • 16GB • 512GB • </t>
    </r>
    <r>
      <rPr>
        <b/>
        <sz val="8"/>
        <color rgb="FF3E8DDD"/>
        <rFont val="Arial"/>
        <family val="2"/>
      </rPr>
      <t>5G LTE</t>
    </r>
  </si>
  <si>
    <r>
      <rPr>
        <b/>
        <sz val="8"/>
        <color rgb="FF3E8DDD"/>
        <rFont val="Arial"/>
        <family val="2"/>
      </rPr>
      <t>Privacy Guard</t>
    </r>
    <r>
      <rPr>
        <sz val="8"/>
        <color rgb="FF454545"/>
        <rFont val="Arial"/>
        <family val="2"/>
      </rPr>
      <t xml:space="preserve"> • i7 • 4G • </t>
    </r>
    <r>
      <rPr>
        <b/>
        <sz val="8"/>
        <color rgb="FF454545"/>
        <rFont val="Arial"/>
        <family val="2"/>
      </rPr>
      <t>FHD Cam</t>
    </r>
  </si>
  <si>
    <r>
      <t xml:space="preserve">i7 • 16GB • 512GB • </t>
    </r>
    <r>
      <rPr>
        <b/>
        <sz val="8"/>
        <color rgb="FF3E8DDD"/>
        <rFont val="Arial"/>
        <family val="2"/>
      </rPr>
      <t>5G LTE</t>
    </r>
  </si>
  <si>
    <t>20WM003GGE</t>
  </si>
  <si>
    <t>20WM003AGE</t>
  </si>
  <si>
    <t>20WM003BGE</t>
  </si>
  <si>
    <t>20WM003YGE</t>
  </si>
  <si>
    <t>20WM003PGE</t>
  </si>
  <si>
    <t>20WM003TGE</t>
  </si>
  <si>
    <t>20WM0047GE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</si>
  <si>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Soldered 
LPDDR4x-4266</t>
    </r>
  </si>
  <si>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Soldered 
LPDDR4x-4266</t>
    </r>
  </si>
  <si>
    <r>
      <rPr>
        <b/>
        <sz val="8"/>
        <color rgb="FF454545"/>
        <rFont val="Arial"/>
        <family val="2"/>
      </rPr>
      <t xml:space="preserve">14" FHD </t>
    </r>
    <r>
      <rPr>
        <sz val="8"/>
        <color rgb="FF454545"/>
        <rFont val="Arial"/>
        <family val="2"/>
      </rPr>
      <t xml:space="preserve">(1920x1080) IPS 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
Anti-glare, </t>
    </r>
    <r>
      <rPr>
        <b/>
        <sz val="8"/>
        <color rgb="FF3E8DDD"/>
        <rFont val="Arial"/>
        <family val="2"/>
      </rPr>
      <t>ThinkPad Privacy Guard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Touch</t>
    </r>
  </si>
  <si>
    <t>1080p + IR with Privacy Shutter</t>
  </si>
  <si>
    <t>Villi Black</t>
  </si>
  <si>
    <t>LPDDR4x-4266</t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</si>
  <si>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memory, 
not upgradable</t>
    </r>
  </si>
  <si>
    <t>327.5 x 224 x 16.14 mm</t>
  </si>
  <si>
    <t>327.5 x 224.4 x 16.81 mm</t>
  </si>
  <si>
    <t>1.28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</si>
  <si>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
2x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DisplayPort™ 1.4a)</t>
    </r>
  </si>
  <si>
    <t>1x Ethernet extension connector,
1x headphone / microphone combo jack (3.5mm), 1x side docking connector</t>
  </si>
  <si>
    <t>TrackPoint® pointing device and 
Mylar® surface multi-touch touchpad</t>
  </si>
  <si>
    <t>Air</t>
  </si>
  <si>
    <r>
      <t>ThinkPad T15</t>
    </r>
    <r>
      <rPr>
        <sz val="10"/>
        <color rgb="FF454545"/>
        <rFont val="Arial"/>
        <family val="2"/>
      </rPr>
      <t xml:space="preserve"> G2</t>
    </r>
  </si>
  <si>
    <r>
      <t xml:space="preserve">i7 • 16GB • 512GB • 4G • </t>
    </r>
    <r>
      <rPr>
        <b/>
        <sz val="8"/>
        <color rgb="FF454545"/>
        <rFont val="Arial"/>
        <family val="2"/>
      </rPr>
      <t>NVIDIA</t>
    </r>
  </si>
  <si>
    <r>
      <t xml:space="preserve">i7 • 16GB • </t>
    </r>
    <r>
      <rPr>
        <b/>
        <sz val="8"/>
        <color rgb="FF454545"/>
        <rFont val="Arial"/>
        <family val="2"/>
      </rPr>
      <t xml:space="preserve">1TB SSD </t>
    </r>
    <r>
      <rPr>
        <sz val="8"/>
        <color rgb="FF454545"/>
        <rFont val="Arial"/>
        <family val="2"/>
      </rPr>
      <t>• NVIDIA</t>
    </r>
  </si>
  <si>
    <r>
      <rPr>
        <b/>
        <sz val="8"/>
        <color rgb="FF454545"/>
        <rFont val="Arial"/>
        <family val="2"/>
      </rPr>
      <t>UHD HDR</t>
    </r>
    <r>
      <rPr>
        <sz val="8"/>
        <color rgb="FF454545"/>
        <rFont val="Arial"/>
        <family val="2"/>
      </rPr>
      <t xml:space="preserve"> • i7 • 512GB • NVIDIA</t>
    </r>
  </si>
  <si>
    <r>
      <t xml:space="preserve">UHD HDR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NVIDIA</t>
    </r>
  </si>
  <si>
    <r>
      <rPr>
        <b/>
        <sz val="8"/>
        <color rgb="FF454545"/>
        <rFont val="Arial"/>
        <family val="2"/>
      </rPr>
      <t>NVIDIA GeForce MX450</t>
    </r>
    <r>
      <rPr>
        <sz val="8"/>
        <color rgb="FF454545"/>
        <rFont val="Arial"/>
        <family val="2"/>
      </rPr>
      <t xml:space="preserve"> 
2GB GDDR6</t>
    </r>
  </si>
  <si>
    <r>
      <rPr>
        <b/>
        <sz val="8"/>
        <color rgb="FF454545"/>
        <rFont val="Arial"/>
        <family val="2"/>
      </rPr>
      <t xml:space="preserve">15.6" UHD </t>
    </r>
    <r>
      <rPr>
        <sz val="8"/>
        <color rgb="FF454545"/>
        <rFont val="Arial"/>
        <family val="2"/>
      </rPr>
      <t xml:space="preserve">(3840x2160) IPS 
</t>
    </r>
    <r>
      <rPr>
        <b/>
        <sz val="8"/>
        <color rgb="FF454545"/>
        <rFont val="Arial"/>
        <family val="2"/>
      </rPr>
      <t>600nits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
Dolby Vision</t>
    </r>
  </si>
  <si>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slot, 
dual-channel capable</t>
    </r>
  </si>
  <si>
    <r>
      <rPr>
        <b/>
        <sz val="8"/>
        <color rgb="FF454545"/>
        <rFont val="Arial"/>
        <family val="2"/>
      </rPr>
      <t xml:space="preserve">Up to 48GB </t>
    </r>
    <r>
      <rPr>
        <sz val="8"/>
        <color rgb="FF454545"/>
        <rFont val="Arial"/>
        <family val="2"/>
      </rPr>
      <t xml:space="preserve">
(16GB soldered + 32GB SO-DIMM) 
DDR4-3200</t>
    </r>
  </si>
  <si>
    <t>365.8 x 248 x 19.1 mm</t>
  </si>
  <si>
    <t>1.82 kg</t>
  </si>
  <si>
    <t>1.75 kg</t>
  </si>
  <si>
    <t>Power-on password, Supervisor password, NVMe password, Self-healing BIOS</t>
  </si>
  <si>
    <r>
      <t>ThinkPad T15</t>
    </r>
    <r>
      <rPr>
        <sz val="10"/>
        <color rgb="FF454545"/>
        <rFont val="Arial"/>
        <family val="2"/>
      </rPr>
      <t xml:space="preserve"> G2</t>
    </r>
    <r>
      <rPr>
        <sz val="11"/>
        <color theme="1"/>
        <rFont val="Calibri"/>
        <family val="2"/>
        <scheme val="minor"/>
      </rPr>
      <t/>
    </r>
  </si>
  <si>
    <r>
      <t>ThinkPad X13</t>
    </r>
    <r>
      <rPr>
        <sz val="10"/>
        <color rgb="FF454545"/>
        <rFont val="Arial"/>
        <family val="2"/>
      </rPr>
      <t xml:space="preserve"> G2</t>
    </r>
  </si>
  <si>
    <r>
      <t>i7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16GB • 512GB • </t>
    </r>
    <r>
      <rPr>
        <b/>
        <sz val="8"/>
        <color rgb="FF3E8DDD"/>
        <rFont val="Arial"/>
        <family val="2"/>
      </rPr>
      <t>5G LTE</t>
    </r>
  </si>
  <si>
    <r>
      <rPr>
        <b/>
        <sz val="8"/>
        <color rgb="FF3E8DDD"/>
        <rFont val="Arial"/>
        <family val="2"/>
      </rPr>
      <t>Storm Grey</t>
    </r>
    <r>
      <rPr>
        <sz val="8"/>
        <color rgb="FF454545"/>
        <rFont val="Arial"/>
        <family val="2"/>
      </rPr>
      <t xml:space="preserve"> • i5 •</t>
    </r>
    <r>
      <rPr>
        <b/>
        <sz val="8"/>
        <color rgb="FF454545"/>
        <rFont val="Arial"/>
        <family val="2"/>
      </rPr>
      <t xml:space="preserve"> 16GB • 512GB</t>
    </r>
  </si>
  <si>
    <r>
      <rPr>
        <b/>
        <sz val="8"/>
        <color rgb="FF3E8DDD"/>
        <rFont val="Arial"/>
        <family val="2"/>
      </rPr>
      <t>Storm Grey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>16GB • 512GB</t>
    </r>
  </si>
  <si>
    <t>20WK001MGE</t>
  </si>
  <si>
    <t>20WK002JGE</t>
  </si>
  <si>
    <t>20WK0022GE</t>
  </si>
  <si>
    <t>20WK0024GE</t>
  </si>
  <si>
    <t>20WK001RGE</t>
  </si>
  <si>
    <t>20WK001PGE</t>
  </si>
  <si>
    <r>
      <rPr>
        <b/>
        <sz val="8"/>
        <color rgb="FF454545"/>
        <rFont val="Arial"/>
        <family val="2"/>
      </rPr>
      <t>13.3" WUXGA</t>
    </r>
    <r>
      <rPr>
        <sz val="8"/>
        <color rgb="FF454545"/>
        <rFont val="Arial"/>
        <family val="2"/>
      </rPr>
      <t xml:space="preserve"> (1920x1200)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</t>
    </r>
  </si>
  <si>
    <t>PPS (Top), 
Aluminium (Bottom)</t>
  </si>
  <si>
    <t>Storm Grey</t>
  </si>
  <si>
    <t>Integrated 54.7Wh</t>
  </si>
  <si>
    <r>
      <rPr>
        <sz val="8"/>
        <color rgb="FF454545"/>
        <rFont val="Arial"/>
        <family val="2"/>
      </rPr>
      <t xml:space="preserve">Memory soldered to systemboard, 
</t>
    </r>
    <r>
      <rPr>
        <b/>
        <sz val="8"/>
        <color rgb="FF454545"/>
        <rFont val="Arial"/>
        <family val="2"/>
      </rPr>
      <t>no slots</t>
    </r>
    <r>
      <rPr>
        <sz val="8"/>
        <color rgb="FF454545"/>
        <rFont val="Arial"/>
        <family val="2"/>
      </rPr>
      <t>, dual-channel</t>
    </r>
  </si>
  <si>
    <r>
      <t xml:space="preserve">8GB </t>
    </r>
    <r>
      <rPr>
        <sz val="8"/>
        <color rgb="FF454545"/>
        <rFont val="Arial"/>
        <family val="2"/>
      </rPr>
      <t xml:space="preserve">soldered memory, </t>
    </r>
    <r>
      <rPr>
        <b/>
        <sz val="8"/>
        <color rgb="FF454545"/>
        <rFont val="Arial"/>
        <family val="2"/>
      </rPr>
      <t xml:space="preserve">
not upgradable</t>
    </r>
  </si>
  <si>
    <r>
      <t xml:space="preserve">16GB </t>
    </r>
    <r>
      <rPr>
        <sz val="8"/>
        <color rgb="FF454545"/>
        <rFont val="Arial"/>
        <family val="2"/>
      </rPr>
      <t xml:space="preserve">soldered memory, 
</t>
    </r>
    <r>
      <rPr>
        <b/>
        <sz val="8"/>
        <color rgb="FF454545"/>
        <rFont val="Arial"/>
        <family val="2"/>
      </rPr>
      <t>not upgradable</t>
    </r>
  </si>
  <si>
    <t>305.8 x 217.06 x 18.19 mm</t>
  </si>
  <si>
    <t>305.8 x 217.89 x 18.06 mm</t>
  </si>
  <si>
    <t>1.31 kg</t>
  </si>
  <si>
    <t>1x Ethernet extension connector, 
1x headphone / microphone combo jack (3.5mm), 1x side docking connector</t>
  </si>
  <si>
    <r>
      <t>ThinkPad X1 Carbon</t>
    </r>
    <r>
      <rPr>
        <sz val="12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G9</t>
    </r>
  </si>
  <si>
    <r>
      <rPr>
        <b/>
        <sz val="8"/>
        <color rgb="FF454545"/>
        <rFont val="Arial"/>
        <family val="2"/>
      </rPr>
      <t>Carbon Weave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UHD+ HDR</t>
    </r>
    <r>
      <rPr>
        <sz val="8"/>
        <color rgb="FF454545"/>
        <rFont val="Arial"/>
        <family val="2"/>
      </rPr>
      <t xml:space="preserve"> • i7</t>
    </r>
  </si>
  <si>
    <r>
      <t xml:space="preserve">Carbon Weave • UHD+ • 16GB • </t>
    </r>
    <r>
      <rPr>
        <b/>
        <sz val="8"/>
        <color rgb="FF454545"/>
        <rFont val="Arial"/>
        <family val="2"/>
      </rPr>
      <t>1TB</t>
    </r>
  </si>
  <si>
    <r>
      <t xml:space="preserve">Carbon Weave • UHD+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1TB</t>
    </r>
  </si>
  <si>
    <t>20XW0026GE</t>
  </si>
  <si>
    <t>20XW0085GE</t>
  </si>
  <si>
    <t>20XW0050GE</t>
  </si>
  <si>
    <t>20XW006UGE</t>
  </si>
  <si>
    <t>20XW0089GE</t>
  </si>
  <si>
    <t>20XW005JGE</t>
  </si>
  <si>
    <t>20XW008BGE</t>
  </si>
  <si>
    <t>20XW008AGE</t>
  </si>
  <si>
    <t>20XW008MGE</t>
  </si>
  <si>
    <t>20XW008DGE</t>
  </si>
  <si>
    <t>20XW0055GE</t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</si>
  <si>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4.0x4 
Performance NVMe Opal2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</si>
  <si>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4.0x4 
Performance NVMe Opal2</t>
    </r>
  </si>
  <si>
    <r>
      <rPr>
        <b/>
        <sz val="8"/>
        <color rgb="FF454545"/>
        <rFont val="Arial"/>
        <family val="2"/>
      </rPr>
      <t>14" FHD+</t>
    </r>
    <r>
      <rPr>
        <sz val="8"/>
        <color rgb="FF454545"/>
        <rFont val="Arial"/>
        <family val="2"/>
      </rPr>
      <t xml:space="preserve"> (1920x1200) IPS 
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</t>
    </r>
  </si>
  <si>
    <r>
      <rPr>
        <b/>
        <sz val="8"/>
        <color rgb="FF454545"/>
        <rFont val="Arial"/>
        <family val="2"/>
      </rPr>
      <t>14" FHD+</t>
    </r>
    <r>
      <rPr>
        <sz val="8"/>
        <color rgb="FF454545"/>
        <rFont val="Arial"/>
        <family val="2"/>
      </rPr>
      <t xml:space="preserve"> (1920x1200)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Anti-glare, 
</t>
    </r>
    <r>
      <rPr>
        <b/>
        <sz val="8"/>
        <color rgb="FF3E8DDD"/>
        <rFont val="Arial"/>
        <family val="2"/>
      </rPr>
      <t>ThinkPad Privacy Guard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</si>
  <si>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>14" UHD+</t>
    </r>
    <r>
      <rPr>
        <sz val="8"/>
        <color rgb="FF454545"/>
        <rFont val="Arial"/>
        <family val="2"/>
      </rPr>
      <t xml:space="preserve"> (3840x2400)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Glossy, </t>
    </r>
    <r>
      <rPr>
        <b/>
        <sz val="8"/>
        <color rgb="FF454545"/>
        <rFont val="Arial"/>
        <family val="2"/>
      </rPr>
      <t>HDR 400</t>
    </r>
  </si>
  <si>
    <r>
      <t xml:space="preserve">Memory soldered to systemboard, 
</t>
    </r>
    <r>
      <rPr>
        <b/>
        <sz val="8"/>
        <color rgb="FF454545"/>
        <rFont val="Arial"/>
        <family val="2"/>
      </rPr>
      <t>no slots</t>
    </r>
    <r>
      <rPr>
        <sz val="8"/>
        <color rgb="FF454545"/>
        <rFont val="Arial"/>
        <family val="2"/>
      </rPr>
      <t>, 8-channel</t>
    </r>
  </si>
  <si>
    <r>
      <t>8GB</t>
    </r>
    <r>
      <rPr>
        <sz val="8"/>
        <color rgb="FF454545"/>
        <rFont val="Arial"/>
        <family val="2"/>
      </rPr>
      <t xml:space="preserve"> soldered memory, </t>
    </r>
    <r>
      <rPr>
        <b/>
        <sz val="8"/>
        <color rgb="FF454545"/>
        <rFont val="Arial"/>
        <family val="2"/>
      </rPr>
      <t xml:space="preserve">
not upgradable</t>
    </r>
  </si>
  <si>
    <r>
      <t>16GB</t>
    </r>
    <r>
      <rPr>
        <sz val="8"/>
        <color rgb="FF454545"/>
        <rFont val="Arial"/>
        <family val="2"/>
      </rPr>
      <t xml:space="preserve"> soldered memory, </t>
    </r>
    <r>
      <rPr>
        <b/>
        <sz val="8"/>
        <color rgb="FF454545"/>
        <rFont val="Arial"/>
        <family val="2"/>
      </rPr>
      <t xml:space="preserve">
not upgradable</t>
    </r>
  </si>
  <si>
    <r>
      <t>32GB</t>
    </r>
    <r>
      <rPr>
        <sz val="8"/>
        <color rgb="FF454545"/>
        <rFont val="Arial"/>
        <family val="2"/>
      </rPr>
      <t xml:space="preserve"> soldered memory, </t>
    </r>
    <r>
      <rPr>
        <b/>
        <sz val="8"/>
        <color rgb="FF454545"/>
        <rFont val="Arial"/>
        <family val="2"/>
      </rPr>
      <t xml:space="preserve">
not upgradable</t>
    </r>
  </si>
  <si>
    <t>315 x 221.6 x 14.9 mm</t>
  </si>
  <si>
    <t>1.133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</si>
  <si>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DisplayPort™ 1.4a)</t>
    </r>
  </si>
  <si>
    <t>TrackPoint® pointing device and glass surface multi-touch touchpad</t>
  </si>
  <si>
    <r>
      <t>ThinkPad X1 Carbon</t>
    </r>
    <r>
      <rPr>
        <sz val="12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G9</t>
    </r>
    <r>
      <rPr>
        <sz val="11"/>
        <color theme="1"/>
        <rFont val="Calibri"/>
        <family val="2"/>
        <scheme val="minor"/>
      </rPr>
      <t/>
    </r>
  </si>
  <si>
    <r>
      <t xml:space="preserve">ThinkPad X1 Yoga </t>
    </r>
    <r>
      <rPr>
        <sz val="10"/>
        <color rgb="FF454545"/>
        <rFont val="Arial"/>
        <family val="2"/>
      </rPr>
      <t>G6</t>
    </r>
  </si>
  <si>
    <r>
      <rPr>
        <b/>
        <sz val="8"/>
        <color rgb="FF454545"/>
        <rFont val="Arial"/>
        <family val="2"/>
      </rPr>
      <t>FHD+</t>
    </r>
    <r>
      <rPr>
        <sz val="8"/>
        <color rgb="FF454545"/>
        <rFont val="Arial"/>
        <family val="2"/>
      </rPr>
      <t xml:space="preserve"> • 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4G LTE</t>
    </r>
  </si>
  <si>
    <r>
      <t xml:space="preserve">FHD+ • i5 • 16GB • 512GB • </t>
    </r>
    <r>
      <rPr>
        <b/>
        <sz val="8"/>
        <color rgb="FF3E8DDD"/>
        <rFont val="Arial"/>
        <family val="2"/>
      </rPr>
      <t>5G LTE</t>
    </r>
  </si>
  <si>
    <r>
      <t xml:space="preserve">FHD+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• 4G LTE</t>
    </r>
  </si>
  <si>
    <r>
      <t xml:space="preserve">FHD+ • i7 • 16GB • 512GB • </t>
    </r>
    <r>
      <rPr>
        <b/>
        <sz val="8"/>
        <color rgb="FF3E8DDD"/>
        <rFont val="Arial"/>
        <family val="2"/>
      </rPr>
      <t>5G LTE</t>
    </r>
  </si>
  <si>
    <r>
      <rPr>
        <b/>
        <sz val="8"/>
        <color rgb="FF454545"/>
        <rFont val="Arial"/>
        <family val="2"/>
      </rPr>
      <t>UHD+ HDR</t>
    </r>
    <r>
      <rPr>
        <sz val="8"/>
        <color rgb="FF454545"/>
        <rFont val="Arial"/>
        <family val="2"/>
      </rPr>
      <t xml:space="preserve"> • i7 • 16GB • 512GB</t>
    </r>
  </si>
  <si>
    <r>
      <t xml:space="preserve">UHD+ HDR • i7 • 16GB • </t>
    </r>
    <r>
      <rPr>
        <b/>
        <sz val="8"/>
        <color rgb="FF454545"/>
        <rFont val="Arial"/>
        <family val="2"/>
      </rPr>
      <t>1TB SSD</t>
    </r>
  </si>
  <si>
    <r>
      <t xml:space="preserve">UHD+ HDR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 xml:space="preserve">1TB SSD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3E8DDD"/>
        <rFont val="Arial"/>
        <family val="2"/>
      </rPr>
      <t>5G LTE</t>
    </r>
  </si>
  <si>
    <r>
      <t xml:space="preserve">UHD+ HDR • i7 • 32GB • </t>
    </r>
    <r>
      <rPr>
        <b/>
        <sz val="8"/>
        <color rgb="FF454545"/>
        <rFont val="Arial"/>
        <family val="2"/>
      </rPr>
      <t>2TB SSD</t>
    </r>
  </si>
  <si>
    <t>20XY003GGE</t>
  </si>
  <si>
    <t>20XY005RGE</t>
  </si>
  <si>
    <t>20XY004HGE</t>
  </si>
  <si>
    <t>20XY0047GE</t>
  </si>
  <si>
    <t>20XY004CGE</t>
  </si>
  <si>
    <t>20XY006HGE</t>
  </si>
  <si>
    <t>20XY005MGE</t>
  </si>
  <si>
    <t>20XY006LGE</t>
  </si>
  <si>
    <r>
      <rPr>
        <b/>
        <sz val="8"/>
        <color rgb="FF454545"/>
        <rFont val="Arial"/>
        <family val="2"/>
      </rPr>
      <t>2TB</t>
    </r>
    <r>
      <rPr>
        <sz val="8"/>
        <color rgb="FF454545"/>
        <rFont val="Arial"/>
        <family val="2"/>
      </rPr>
      <t xml:space="preserve"> SSD 
M.2 2280 PCIe 4.0x4 
Performance NVMe Opal2</t>
    </r>
  </si>
  <si>
    <r>
      <rPr>
        <b/>
        <sz val="8"/>
        <color rgb="FF454545"/>
        <rFont val="Arial"/>
        <family val="2"/>
      </rPr>
      <t>14" FHD+</t>
    </r>
    <r>
      <rPr>
        <sz val="8"/>
        <color rgb="FF454545"/>
        <rFont val="Arial"/>
        <family val="2"/>
      </rPr>
      <t xml:space="preserve"> (1920x1200) IPS 
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</si>
  <si>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 xml:space="preserve">14" FHD+ </t>
    </r>
    <r>
      <rPr>
        <sz val="8"/>
        <color rgb="FF454545"/>
        <rFont val="Arial"/>
        <family val="2"/>
      </rPr>
      <t xml:space="preserve">(1920x1200)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Anti-glare, 
</t>
    </r>
    <r>
      <rPr>
        <b/>
        <sz val="8"/>
        <color rgb="FF3E8DDD"/>
        <rFont val="Arial"/>
        <family val="2"/>
      </rPr>
      <t>ThinkPad Privacy Guard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</si>
  <si>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 xml:space="preserve">14" UHD+ </t>
    </r>
    <r>
      <rPr>
        <sz val="8"/>
        <color rgb="FF454545"/>
        <rFont val="Arial"/>
        <family val="2"/>
      </rPr>
      <t xml:space="preserve">(3840x2400)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AR (anti-reflection) / 
AS (anti-smudge),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 xml:space="preserve">, </t>
    </r>
    <r>
      <rPr>
        <b/>
        <sz val="8"/>
        <color rgb="FF454545"/>
        <rFont val="Arial"/>
        <family val="2"/>
      </rPr>
      <t>Touch</t>
    </r>
  </si>
  <si>
    <t>Lenovo Integrated Pen (Garaged)</t>
  </si>
  <si>
    <t>Aluminium (Top) + Aluminium (Bottom)</t>
  </si>
  <si>
    <t>Aluminium (Top) + 
Aluminium (Bottom)</t>
  </si>
  <si>
    <t>314.4 x 223 x 14.99 mm</t>
  </si>
  <si>
    <t>1.399 kg</t>
  </si>
  <si>
    <r>
      <t xml:space="preserve">ThinkPad X1 Yoga </t>
    </r>
    <r>
      <rPr>
        <sz val="10"/>
        <color rgb="FF454545"/>
        <rFont val="Arial"/>
        <family val="2"/>
      </rPr>
      <t>G6</t>
    </r>
    <r>
      <rPr>
        <sz val="11"/>
        <color theme="1"/>
        <rFont val="Calibri"/>
        <family val="2"/>
        <scheme val="minor"/>
      </rPr>
      <t/>
    </r>
  </si>
  <si>
    <r>
      <rPr>
        <b/>
        <sz val="8"/>
        <color rgb="FF3E8DDD"/>
        <rFont val="Arial"/>
        <family val="2"/>
      </rPr>
      <t>Abyss Blue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i5</t>
    </r>
    <r>
      <rPr>
        <sz val="8"/>
        <color rgb="FF454545"/>
        <rFont val="Arial"/>
        <family val="2"/>
      </rPr>
      <t xml:space="preserve"> • 8GB • 256GB</t>
    </r>
  </si>
  <si>
    <r>
      <rPr>
        <b/>
        <sz val="8"/>
        <color rgb="FF454545"/>
        <rFont val="Arial"/>
        <family val="2"/>
      </rPr>
      <t>14" UHD</t>
    </r>
    <r>
      <rPr>
        <sz val="8"/>
        <color rgb="FF454545"/>
        <rFont val="Arial"/>
        <family val="2"/>
      </rPr>
      <t xml:space="preserve"> (3840x2160) IPS 
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Anti-glare, 
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</si>
  <si>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t>13"</t>
  </si>
  <si>
    <t>14"</t>
  </si>
  <si>
    <t>15"</t>
  </si>
  <si>
    <t>17"</t>
  </si>
  <si>
    <t>V15 AMD G2</t>
  </si>
  <si>
    <t>Lucienne</t>
  </si>
  <si>
    <t>R3 5300U</t>
  </si>
  <si>
    <t>R5 5500U</t>
  </si>
  <si>
    <t>Gemini Lake</t>
  </si>
  <si>
    <t>N5030</t>
  </si>
  <si>
    <t>V15 G2</t>
  </si>
  <si>
    <t>14 AMD G3</t>
  </si>
  <si>
    <t>R7 5700U</t>
  </si>
  <si>
    <t>15 AMD G3</t>
  </si>
  <si>
    <t>T14 G2</t>
  </si>
  <si>
    <t>T14s G2</t>
  </si>
  <si>
    <t>IR &amp; FHD</t>
  </si>
  <si>
    <t>T15 G2</t>
  </si>
  <si>
    <t>X13 G2</t>
  </si>
  <si>
    <t>X1 Carbon G9</t>
  </si>
  <si>
    <t>X1 Yoga G6</t>
  </si>
  <si>
    <r>
      <t>ThinkPad X13 Yoga</t>
    </r>
    <r>
      <rPr>
        <sz val="10"/>
        <color rgb="FF454545"/>
        <rFont val="Arial"/>
        <family val="2"/>
      </rPr>
      <t xml:space="preserve"> G2</t>
    </r>
  </si>
  <si>
    <r>
      <t xml:space="preserve">i5 • 8GB • 256GB • </t>
    </r>
    <r>
      <rPr>
        <b/>
        <sz val="8"/>
        <color rgb="FF454545"/>
        <rFont val="Arial"/>
        <family val="2"/>
      </rPr>
      <t>WWAN Ready</t>
    </r>
  </si>
  <si>
    <r>
      <rPr>
        <b/>
        <sz val="8"/>
        <color rgb="FF454545"/>
        <rFont val="Arial"/>
        <family val="2"/>
      </rPr>
      <t xml:space="preserve">WQXGA </t>
    </r>
    <r>
      <rPr>
        <sz val="8"/>
        <color rgb="FF454545"/>
        <rFont val="Arial"/>
        <family val="2"/>
      </rPr>
      <t xml:space="preserve">• i7 • 16GB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4G</t>
    </r>
  </si>
  <si>
    <t>20W80011GE</t>
  </si>
  <si>
    <t>20W80012GE</t>
  </si>
  <si>
    <t>20W80014GE</t>
  </si>
  <si>
    <t>20W80015GE</t>
  </si>
  <si>
    <t>20W8000TGE</t>
  </si>
  <si>
    <r>
      <rPr>
        <b/>
        <sz val="8"/>
        <color rgb="FF454545"/>
        <rFont val="Arial"/>
        <family val="2"/>
      </rPr>
      <t>13.3" WUXGA</t>
    </r>
    <r>
      <rPr>
        <sz val="8"/>
        <color rgb="FF454545"/>
        <rFont val="Arial"/>
        <family val="2"/>
      </rPr>
      <t xml:space="preserve"> (1920x1200)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</si>
  <si>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>13.3" WQXGA</t>
    </r>
    <r>
      <rPr>
        <sz val="8"/>
        <color rgb="FF454545"/>
        <rFont val="Arial"/>
        <family val="2"/>
      </rPr>
      <t xml:space="preserve"> (2560x1600) 
</t>
    </r>
    <r>
      <rPr>
        <b/>
        <sz val="8"/>
        <color rgb="FF454545"/>
        <rFont val="Arial"/>
        <family val="2"/>
      </rPr>
      <t>Low Power</t>
    </r>
    <r>
      <rPr>
        <sz val="8"/>
        <color rgb="FF454545"/>
        <rFont val="Arial"/>
        <family val="2"/>
      </rPr>
      <t xml:space="preserve"> 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
AR (anti-reflection) / 
AS (anti-smudge), </t>
    </r>
    <r>
      <rPr>
        <b/>
        <sz val="8"/>
        <color rgb="FF454545"/>
        <rFont val="Arial"/>
        <family val="2"/>
      </rPr>
      <t>Touch</t>
    </r>
  </si>
  <si>
    <t>Carbon Fiber Hybrid PA + 55% GF (top), Carbon Fiber Hybrid PA + 55% GF (bottom)</t>
  </si>
  <si>
    <t>Integrated 52.8Wh</t>
  </si>
  <si>
    <r>
      <t xml:space="preserve">8GB </t>
    </r>
    <r>
      <rPr>
        <sz val="8"/>
        <color rgb="FF454545"/>
        <rFont val="Arial"/>
        <family val="2"/>
      </rPr>
      <t xml:space="preserve">soldered memory, 
</t>
    </r>
    <r>
      <rPr>
        <b/>
        <sz val="8"/>
        <color rgb="FF454545"/>
        <rFont val="Arial"/>
        <family val="2"/>
      </rPr>
      <t>not upgradable</t>
    </r>
  </si>
  <si>
    <t>305 x 213.9 x 15.39 mm</t>
  </si>
  <si>
    <t>1.2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</si>
  <si>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
2x </t>
    </r>
    <r>
      <rPr>
        <b/>
        <sz val="8"/>
        <color rgb="FF454545"/>
        <rFont val="Arial"/>
        <family val="2"/>
      </rPr>
      <t>Thunderbolt 4 / USB4™ 40Gbps</t>
    </r>
    <r>
      <rPr>
        <sz val="8"/>
        <color rgb="FF454545"/>
        <rFont val="Arial"/>
        <family val="2"/>
      </rPr>
      <t xml:space="preserve"> (support data transfer, Power Delivery 3.0 and DisplayPort™ 1.4a)</t>
    </r>
  </si>
  <si>
    <t>Lenovo V15 AMD G1</t>
  </si>
  <si>
    <t>Lenovo V15 AMD G2</t>
  </si>
  <si>
    <t>Lenovo V15 G1</t>
  </si>
  <si>
    <t>Lenovo V15 G2</t>
  </si>
  <si>
    <t>Lenovo V17 G1</t>
  </si>
  <si>
    <t>ThinkBook 13s G2</t>
  </si>
  <si>
    <t>ThinkBook 14 AMD G3</t>
  </si>
  <si>
    <t>ThinkBook 14 G2</t>
  </si>
  <si>
    <t>ThinkBook 14s Yoga G1</t>
  </si>
  <si>
    <t>ThinkBook 15 AMD G3</t>
  </si>
  <si>
    <t>ThinkBook 15 G2</t>
  </si>
  <si>
    <t>ThinkPad E14 G2</t>
  </si>
  <si>
    <t>ThinkPad E15 G2</t>
  </si>
  <si>
    <t>ThinkPad L13 G2</t>
  </si>
  <si>
    <t>ThinkPad L13 Yoga G2</t>
  </si>
  <si>
    <t>ThinkPad L14 AMD G1</t>
  </si>
  <si>
    <t>ThinkPad T14 AMD G1</t>
  </si>
  <si>
    <t>ThinkPad T14 G2</t>
  </si>
  <si>
    <t>ThinkPad T14s AMD G1</t>
  </si>
  <si>
    <t>ThinkPad T14s G2</t>
  </si>
  <si>
    <t>ThinkPad T15 G2</t>
  </si>
  <si>
    <t>ThinkPad T15p G1</t>
  </si>
  <si>
    <t>ThinkPad X13 AMD G1</t>
  </si>
  <si>
    <t>ThinkPad X13 G2</t>
  </si>
  <si>
    <t>ThinkPad X13 Yoga G1</t>
  </si>
  <si>
    <t>ThinkPad X1 Nano G1</t>
  </si>
  <si>
    <t>ThinkPad X1 Carbon G8</t>
  </si>
  <si>
    <t>ThinkPad X1 Carbon G9</t>
  </si>
  <si>
    <t>ThinkPad X1 Yoga G6</t>
  </si>
  <si>
    <t>ThinkPad X13 Yoga G2</t>
  </si>
  <si>
    <r>
      <t>Lenovo V17</t>
    </r>
    <r>
      <rPr>
        <sz val="10"/>
        <color rgb="FF454545"/>
        <rFont val="Arial"/>
        <family val="2"/>
      </rPr>
      <t xml:space="preserve"> G2</t>
    </r>
  </si>
  <si>
    <r>
      <t xml:space="preserve">i3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</si>
  <si>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 • </t>
    </r>
    <r>
      <rPr>
        <b/>
        <sz val="8"/>
        <color rgb="FF454545"/>
        <rFont val="Arial"/>
        <family val="2"/>
      </rPr>
      <t>MX350</t>
    </r>
  </si>
  <si>
    <t>82NX00CMGE</t>
  </si>
  <si>
    <t>82NX00E0GE</t>
  </si>
  <si>
    <t>82NX00DGGE</t>
  </si>
  <si>
    <t>82NX00D0GE</t>
  </si>
  <si>
    <t>82NX00CTGE</t>
  </si>
  <si>
    <r>
      <t xml:space="preserve">NVIDIA Geforce MX350 
</t>
    </r>
    <r>
      <rPr>
        <sz val="8"/>
        <color rgb="FF454545"/>
        <rFont val="Arial"/>
        <family val="2"/>
      </rPr>
      <t>2GB GDDR5</t>
    </r>
  </si>
  <si>
    <r>
      <rPr>
        <b/>
        <sz val="8"/>
        <color rgb="FF454545"/>
        <rFont val="Arial"/>
        <family val="2"/>
      </rPr>
      <t>17.3"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
Anti-glare, 72% NTSC</t>
    </r>
  </si>
  <si>
    <t>Painting</t>
  </si>
  <si>
    <r>
      <t xml:space="preserve">Up to </t>
    </r>
    <r>
      <rPr>
        <b/>
        <sz val="8"/>
        <color rgb="FF454545"/>
        <rFont val="Arial"/>
        <family val="2"/>
      </rPr>
      <t xml:space="preserve">16GB </t>
    </r>
    <r>
      <rPr>
        <sz val="8"/>
        <color rgb="FF454545"/>
        <rFont val="Arial"/>
        <family val="2"/>
      </rPr>
      <t xml:space="preserve">
(8GB soldered + 8GB SO-DIMM)
DDR4-3200</t>
    </r>
  </si>
  <si>
    <t>399 x 274 x 19.9 mm</t>
  </si>
  <si>
    <t>2.2 kg</t>
  </si>
  <si>
    <r>
      <t xml:space="preserve">1x </t>
    </r>
    <r>
      <rPr>
        <b/>
        <sz val="8"/>
        <color rgb="FF454545"/>
        <rFont val="Arial"/>
        <family val="2"/>
      </rPr>
      <t xml:space="preserve">USB-C 3.2 Gen </t>
    </r>
    <r>
      <rPr>
        <sz val="8"/>
        <color rgb="FF454545"/>
        <rFont val="Arial"/>
        <family val="2"/>
      </rPr>
      <t xml:space="preserve">1 (support data transfer only), 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
1x </t>
    </r>
    <r>
      <rPr>
        <b/>
        <sz val="8"/>
        <color rgb="FF454545"/>
        <rFont val="Arial"/>
        <family val="2"/>
      </rPr>
      <t>USB 3.2 Gen 1</t>
    </r>
  </si>
  <si>
    <t>1x card reader, 1x headphone / microphone combo jack (3.5mm), 
1x power connector</t>
  </si>
  <si>
    <t>Power-on password, Supervisor password, Hard disk password, 
Camera privacy shutter</t>
  </si>
  <si>
    <t>Lenovo V17 G2</t>
  </si>
  <si>
    <r>
      <rPr>
        <b/>
        <sz val="8"/>
        <color rgb="FF3E8DDD"/>
        <rFont val="Arial"/>
        <family val="2"/>
      </rPr>
      <t>Premier Support</t>
    </r>
    <r>
      <rPr>
        <sz val="8"/>
        <color rgb="FF454545"/>
        <rFont val="Arial"/>
        <family val="2"/>
      </rPr>
      <t xml:space="preserve"> •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i7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3E8DDD"/>
        <rFont val="Arial"/>
        <family val="2"/>
      </rPr>
      <t>5G</t>
    </r>
  </si>
  <si>
    <r>
      <t>ThinkBook 13s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G3</t>
    </r>
  </si>
  <si>
    <t>AMD Cezanne</t>
  </si>
  <si>
    <t>20YA0007GE</t>
  </si>
  <si>
    <t>20YA0005GE</t>
  </si>
  <si>
    <r>
      <rPr>
        <b/>
        <sz val="8"/>
        <color rgb="FF454545"/>
        <rFont val="Arial"/>
        <family val="2"/>
      </rPr>
      <t xml:space="preserve">AMD Ryzen 5 5600U </t>
    </r>
    <r>
      <rPr>
        <sz val="8"/>
        <color rgb="FF454545"/>
        <rFont val="Arial"/>
        <family val="2"/>
      </rPr>
      <t xml:space="preserve">
(6C / 12T, 2.3 / 4.2GHz, 
3MB L2 / 16MB L3)</t>
    </r>
  </si>
  <si>
    <r>
      <rPr>
        <b/>
        <sz val="8"/>
        <color rgb="FF454545"/>
        <rFont val="Arial"/>
        <family val="2"/>
      </rPr>
      <t xml:space="preserve">AMD Ryzen 7 5800U </t>
    </r>
    <r>
      <rPr>
        <sz val="8"/>
        <color rgb="FF454545"/>
        <rFont val="Arial"/>
        <family val="2"/>
      </rPr>
      <t xml:space="preserve">
(8C / 16T, 1.9 / 4.4GHz, 
4MB L2 / 16MB L3)</t>
    </r>
  </si>
  <si>
    <r>
      <t>16GB</t>
    </r>
    <r>
      <rPr>
        <sz val="8"/>
        <color rgb="FF454545"/>
        <rFont val="Arial"/>
        <family val="2"/>
      </rPr>
      <t xml:space="preserve"> Soldered 
LPDDR4x-4266</t>
    </r>
  </si>
  <si>
    <r>
      <rPr>
        <b/>
        <sz val="8"/>
        <color rgb="FF454545"/>
        <rFont val="Arial"/>
        <family val="2"/>
      </rPr>
      <t>13.3" WUXGA</t>
    </r>
    <r>
      <rPr>
        <sz val="8"/>
        <color rgb="FF454545"/>
        <rFont val="Arial"/>
        <family val="2"/>
      </rPr>
      <t xml:space="preserve"> (1920x1200) 
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
100% sRGB, </t>
    </r>
    <r>
      <rPr>
        <b/>
        <sz val="8"/>
        <color rgb="FF454545"/>
        <rFont val="Arial"/>
        <family val="2"/>
      </rPr>
      <t>Dolby Vision</t>
    </r>
  </si>
  <si>
    <t>11ax, 2x2 + BT5.2</t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</si>
  <si>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memory, 
</t>
    </r>
    <r>
      <rPr>
        <b/>
        <sz val="8"/>
        <color rgb="FF454545"/>
        <rFont val="Arial"/>
        <family val="2"/>
      </rPr>
      <t>not upgradable</t>
    </r>
  </si>
  <si>
    <t>299 x 210 x 14.9 mm</t>
  </si>
  <si>
    <r>
      <t xml:space="preserve">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1.4),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</t>
    </r>
  </si>
  <si>
    <t>1x HDMI 2.0b</t>
  </si>
  <si>
    <t>Buttonless Mylar® surface multi-touch touchpad, supports Precision TouchPad (PTP)</t>
  </si>
  <si>
    <t>Power-on password, Supervisor password, Hard disk password</t>
  </si>
  <si>
    <t>ThinkBook 13s AMD G3</t>
  </si>
  <si>
    <t>V17 G2</t>
  </si>
  <si>
    <t>13s AMD G3</t>
  </si>
  <si>
    <t>Cezanne</t>
  </si>
  <si>
    <t>R5 5600U</t>
  </si>
  <si>
    <t>R7 5800U</t>
  </si>
  <si>
    <t>X13 Yoga G2</t>
  </si>
  <si>
    <t>WQXGA</t>
  </si>
  <si>
    <t>20XW00A5GE</t>
  </si>
  <si>
    <t>20XY007KGE</t>
  </si>
  <si>
    <t>20VD00M7GE</t>
  </si>
  <si>
    <t>20VD00MHGE</t>
  </si>
  <si>
    <r>
      <rPr>
        <b/>
        <sz val="8"/>
        <color rgb="FF454545"/>
        <rFont val="Arial"/>
        <family val="2"/>
      </rPr>
      <t>sRGB 300nits</t>
    </r>
    <r>
      <rPr>
        <sz val="8"/>
        <color rgb="FF454545"/>
        <rFont val="Arial"/>
        <family val="2"/>
      </rPr>
      <t xml:space="preserve"> • i5 • 8GB • 256GB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</si>
  <si>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</t>
    </r>
    <r>
      <rPr>
        <b/>
        <sz val="8"/>
        <color rgb="FF454545"/>
        <rFont val="Arial"/>
        <family val="2"/>
      </rPr>
      <t>100% sRGB</t>
    </r>
  </si>
  <si>
    <t>20VE009BGE</t>
  </si>
  <si>
    <t>20VE00FJGE</t>
  </si>
  <si>
    <t>20VE00FNGE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</si>
  <si>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1.4), 
1x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 1.4)</t>
    </r>
  </si>
  <si>
    <t>1x HDMI 1.4b, 1x card reader, 1x Ethernet (RJ-45), 1x headphone / microphone combo jack (3.5mm)</t>
  </si>
  <si>
    <t>Power-on password, Supervisor password, Hard disk password, 
Self-healing BIOS</t>
  </si>
  <si>
    <t>1x card reader, 1x Ethernet (RJ-45), 
1x headphone / microphone combo jack (3.5mm)</t>
  </si>
  <si>
    <r>
      <t>ThinkBook Plus</t>
    </r>
    <r>
      <rPr>
        <sz val="10"/>
        <color rgb="FF454545"/>
        <rFont val="Arial"/>
        <family val="2"/>
      </rPr>
      <t xml:space="preserve"> G2</t>
    </r>
  </si>
  <si>
    <t>20WH000HGE</t>
  </si>
  <si>
    <t>Lenovo Integrated Pen</t>
  </si>
  <si>
    <t>1x USB-C 3-in-1 Hub</t>
  </si>
  <si>
    <t>Integrated 53Wh</t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</si>
  <si>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4.0x4 NVMe</t>
    </r>
  </si>
  <si>
    <t>IPS 10-point Multi-touch 
+ E Ink 10-point Multi-touch</t>
  </si>
  <si>
    <t>Aluminium + Glass (Top), 
Magnesium-aluminium (Bottom)</t>
  </si>
  <si>
    <t>ThinkBook Bluetooth 
Silent Mouse</t>
  </si>
  <si>
    <t>298 x 209 x 13.9 mm</t>
  </si>
  <si>
    <t>1.16 kg</t>
  </si>
  <si>
    <r>
      <t xml:space="preserve">2x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DisplayPort™ 1.4)</t>
    </r>
  </si>
  <si>
    <t>Buttonless glass surface multi-touch touchpad, supports Precision TouchPad (PTP)</t>
  </si>
  <si>
    <r>
      <t>ThinkPad L14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</si>
  <si>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r>
      <rPr>
        <b/>
        <sz val="8"/>
        <color rgb="FF454545"/>
        <rFont val="Arial"/>
        <family val="2"/>
      </rPr>
      <t xml:space="preserve">R7 PRO </t>
    </r>
    <r>
      <rPr>
        <sz val="8"/>
        <color rgb="FF454545"/>
        <rFont val="Arial"/>
        <family val="2"/>
      </rPr>
      <t>• 16GB • 512GB • 4G LTE</t>
    </r>
  </si>
  <si>
    <t>20X5003SGE</t>
  </si>
  <si>
    <t>20X50044GE</t>
  </si>
  <si>
    <t>20X5005YGE</t>
  </si>
  <si>
    <t>20X5003AGE</t>
  </si>
  <si>
    <t>20X50049GE</t>
  </si>
  <si>
    <r>
      <rPr>
        <b/>
        <sz val="8"/>
        <color rgb="FF454545"/>
        <rFont val="Arial"/>
        <family val="2"/>
      </rPr>
      <t>R5 PRO</t>
    </r>
    <r>
      <rPr>
        <sz val="8"/>
        <color rgb="FF454545"/>
        <rFont val="Arial"/>
        <family val="2"/>
      </rPr>
      <t xml:space="preserve"> • 8GB • 256GB • WWAN Ready</t>
    </r>
  </si>
  <si>
    <r>
      <t xml:space="preserve">R5 PRO • 8GB • 256GB • </t>
    </r>
    <r>
      <rPr>
        <b/>
        <sz val="8"/>
        <color rgb="FF454545"/>
        <rFont val="Arial"/>
        <family val="2"/>
      </rPr>
      <t>4G LTE</t>
    </r>
  </si>
  <si>
    <r>
      <t xml:space="preserve">R5 PRO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4G LTE</t>
    </r>
  </si>
  <si>
    <t>RTL8852AE 11ax, 2x2 + BT5.2</t>
  </si>
  <si>
    <t>Intel AX200 11ax, 2x2 + BT5.2</t>
  </si>
  <si>
    <t>WWAN Upgradable to 4G</t>
  </si>
  <si>
    <r>
      <rPr>
        <b/>
        <sz val="8"/>
        <color rgb="FF454545"/>
        <rFont val="Arial"/>
        <family val="2"/>
      </rPr>
      <t xml:space="preserve">AMD Ryzen 7 PRO 5850U </t>
    </r>
    <r>
      <rPr>
        <sz val="8"/>
        <color rgb="FF454545"/>
        <rFont val="Arial"/>
        <family val="2"/>
      </rPr>
      <t xml:space="preserve">
(8C / 16T, 1.9 / 4.4GHz, 
4MB L2 / 16MB L3)</t>
    </r>
  </si>
  <si>
    <t xml:space="preserve">	5Y Premier Support Upgrade from 1Y Depot/CCI (5WS0T36170)</t>
  </si>
  <si>
    <t xml:space="preserve">	3Y Premier Support Upgrade from 1Y Depot/CCI (5WS0T36154)</t>
  </si>
  <si>
    <r>
      <rPr>
        <b/>
        <sz val="8"/>
        <color rgb="FF454545"/>
        <rFont val="Arial"/>
        <family val="2"/>
      </rPr>
      <t>Two</t>
    </r>
    <r>
      <rPr>
        <sz val="8"/>
        <color rgb="FF454545"/>
        <rFont val="Arial"/>
        <family val="2"/>
      </rPr>
      <t xml:space="preserve"> DDR4 SO-DIMM slots, 
dual-channel capable</t>
    </r>
  </si>
  <si>
    <r>
      <rPr>
        <b/>
        <sz val="8"/>
        <color rgb="FF454545"/>
        <rFont val="Arial"/>
        <family val="2"/>
      </rPr>
      <t>Up to 64GB</t>
    </r>
    <r>
      <rPr>
        <sz val="8"/>
        <color rgb="FF454545"/>
        <rFont val="Arial"/>
        <family val="2"/>
      </rPr>
      <t xml:space="preserve"> DDR4-3200</t>
    </r>
  </si>
  <si>
    <t>331 x 235 x 20.4 mm</t>
  </si>
  <si>
    <t>1.59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</si>
  <si>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2.0 and DisplayPort™ 1.4), 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2.0 and DisplayPort 1.4)</t>
    </r>
  </si>
  <si>
    <r>
      <rPr>
        <b/>
        <sz val="8"/>
        <color rgb="FF454545"/>
        <rFont val="Arial"/>
        <family val="2"/>
      </rPr>
      <t xml:space="preserve">AMD Ryzen 5 PRO 5650U 
</t>
    </r>
    <r>
      <rPr>
        <sz val="8"/>
        <color rgb="FF454545"/>
        <rFont val="Arial"/>
        <family val="2"/>
      </rPr>
      <t>(6C / 12T, 2.3 / 4.2GHz, 
3MB L2 / 16MB L3)</t>
    </r>
  </si>
  <si>
    <r>
      <t>ThinkPad L14</t>
    </r>
    <r>
      <rPr>
        <sz val="10"/>
        <color rgb="FF454545"/>
        <rFont val="Arial"/>
        <family val="2"/>
      </rPr>
      <t xml:space="preserve"> G2</t>
    </r>
  </si>
  <si>
    <t>20X1003WGE</t>
  </si>
  <si>
    <t>20X1004LGE</t>
  </si>
  <si>
    <t>20X1003TGE</t>
  </si>
  <si>
    <t>20X1004MGE</t>
  </si>
  <si>
    <t>20X1004FGE</t>
  </si>
  <si>
    <t>20X1004KGE</t>
  </si>
  <si>
    <r>
      <rPr>
        <b/>
        <sz val="8"/>
        <color rgb="FF454545"/>
        <rFont val="Arial"/>
        <family val="2"/>
      </rPr>
      <t xml:space="preserve">Up to 64GB 
</t>
    </r>
    <r>
      <rPr>
        <sz val="8"/>
        <color rgb="FF454545"/>
        <rFont val="Arial"/>
        <family val="2"/>
      </rPr>
      <t>DDR4-3200</t>
    </r>
  </si>
  <si>
    <r>
      <rPr>
        <b/>
        <sz val="8"/>
        <color rgb="FF454545"/>
        <rFont val="Arial"/>
        <family val="2"/>
      </rPr>
      <t xml:space="preserve">Up to 64GB 
</t>
    </r>
    <r>
      <rPr>
        <sz val="8"/>
        <color rgb="FF454545"/>
        <rFont val="Arial"/>
        <family val="2"/>
      </rPr>
      <t>DDR4-3200</t>
    </r>
    <r>
      <rPr>
        <sz val="11"/>
        <color theme="1"/>
        <rFont val="Calibri"/>
        <family val="2"/>
        <scheme val="minor"/>
      </rPr>
      <t/>
    </r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</si>
  <si>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 and DisplayPort™ 1.4), 
1x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 1.4)</t>
    </r>
  </si>
  <si>
    <t>ThinkBook Plus G2</t>
  </si>
  <si>
    <t>ThinkPad L14 AMD G2</t>
  </si>
  <si>
    <t>ThinkPad L14 G2</t>
  </si>
  <si>
    <t>ThinkPad L15 AMD G2</t>
  </si>
  <si>
    <r>
      <t>ThinkPad L15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G2</t>
    </r>
  </si>
  <si>
    <r>
      <t xml:space="preserve">R5 PRO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WWAN Ready</t>
    </r>
  </si>
  <si>
    <t>20X70045GE</t>
  </si>
  <si>
    <t>20X70048GE</t>
  </si>
  <si>
    <t>20X7004KGE</t>
  </si>
  <si>
    <t>20X7000NGE</t>
  </si>
  <si>
    <t>20X70044GE</t>
  </si>
  <si>
    <t>20X7004NGE</t>
  </si>
  <si>
    <t>20X7004JGE</t>
  </si>
  <si>
    <t>20X7003TGE</t>
  </si>
  <si>
    <t>20X5003SGE, 20U50003GE</t>
  </si>
  <si>
    <t>20X70045GE, 20U70003GE</t>
  </si>
  <si>
    <t>20X70048GE, 20U70002GE</t>
  </si>
  <si>
    <t>20X7004KGE, 20U70006GE</t>
  </si>
  <si>
    <t>20X7000NGE, 20U70004GE</t>
  </si>
  <si>
    <r>
      <rPr>
        <b/>
        <sz val="8"/>
        <color rgb="FF454545"/>
        <rFont val="Arial"/>
        <family val="2"/>
      </rPr>
      <t xml:space="preserve">AMD Ryzen 5 PRO 5650U </t>
    </r>
    <r>
      <rPr>
        <sz val="8"/>
        <color rgb="FF454545"/>
        <rFont val="Arial"/>
        <family val="2"/>
      </rPr>
      <t xml:space="preserve">
(6C / 12T, 2.3 / 4.2GHz, 
3MB L2 / 16MB L3)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</si>
  <si>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
IPS 250nits Anti-glare</t>
    </r>
  </si>
  <si>
    <r>
      <rPr>
        <b/>
        <sz val="8"/>
        <color rgb="FF454545"/>
        <rFont val="Arial"/>
        <family val="2"/>
      </rPr>
      <t xml:space="preserve">Up to 64GB </t>
    </r>
    <r>
      <rPr>
        <sz val="8"/>
        <color rgb="FF454545"/>
        <rFont val="Arial"/>
        <family val="2"/>
      </rPr>
      <t xml:space="preserve">
DDR4-3200</t>
    </r>
  </si>
  <si>
    <r>
      <rPr>
        <b/>
        <sz val="8"/>
        <color rgb="FF454545"/>
        <rFont val="Arial"/>
        <family val="2"/>
      </rPr>
      <t xml:space="preserve">Up to 64GB </t>
    </r>
    <r>
      <rPr>
        <sz val="8"/>
        <color rgb="FF454545"/>
        <rFont val="Arial"/>
        <family val="2"/>
      </rPr>
      <t xml:space="preserve">
DDR4-3200</t>
    </r>
    <r>
      <rPr>
        <sz val="11"/>
        <color theme="1"/>
        <rFont val="Calibri"/>
        <family val="2"/>
        <scheme val="minor"/>
      </rPr>
      <t/>
    </r>
  </si>
  <si>
    <t>366.5 x 250 x 21 mm</t>
  </si>
  <si>
    <t>1.99 kg</t>
  </si>
  <si>
    <r>
      <t>ThinkPad L15</t>
    </r>
    <r>
      <rPr>
        <sz val="10"/>
        <color rgb="FF454545"/>
        <rFont val="Arial"/>
        <family val="2"/>
      </rPr>
      <t xml:space="preserve"> G2</t>
    </r>
  </si>
  <si>
    <r>
      <t>ThinkPad L15</t>
    </r>
    <r>
      <rPr>
        <sz val="10"/>
        <color rgb="FF454545"/>
        <rFont val="Arial"/>
        <family val="2"/>
      </rPr>
      <t xml:space="preserve"> G2</t>
    </r>
    <r>
      <rPr>
        <sz val="11"/>
        <color theme="1"/>
        <rFont val="Calibri"/>
        <family val="2"/>
        <scheme val="minor"/>
      </rPr>
      <t/>
    </r>
  </si>
  <si>
    <t>20X3005AGE</t>
  </si>
  <si>
    <t>20X3004SGE</t>
  </si>
  <si>
    <t>20X30058GE</t>
  </si>
  <si>
    <t>20X3005RGE</t>
  </si>
  <si>
    <t>20X3005EGE</t>
  </si>
  <si>
    <t>20X3005SGE</t>
  </si>
  <si>
    <t>ThinkPad L15 G2</t>
  </si>
  <si>
    <t>1.46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</si>
  <si>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and DisplayPort™ 1.4)</t>
    </r>
  </si>
  <si>
    <t>20W000APGE</t>
  </si>
  <si>
    <t>20W000ARGE</t>
  </si>
  <si>
    <t>20W0009AGE</t>
  </si>
  <si>
    <t>20W000B5GE</t>
  </si>
  <si>
    <t>20W000AWGE</t>
  </si>
  <si>
    <t>20UJ001JGE</t>
  </si>
  <si>
    <t>20UH0032GE</t>
  </si>
  <si>
    <t>20UH0036GE</t>
  </si>
  <si>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soldered memory, 
</t>
    </r>
    <r>
      <rPr>
        <b/>
        <sz val="8"/>
        <color rgb="FF454545"/>
        <rFont val="Arial"/>
        <family val="2"/>
      </rPr>
      <t>not upgradable</t>
    </r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</si>
  <si>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</t>
    </r>
    <r>
      <rPr>
        <b/>
        <sz val="8"/>
        <color rgb="FF454545"/>
        <rFont val="Arial"/>
        <family val="2"/>
      </rPr>
      <t>2x USB-C 3.2 Gen 2</t>
    </r>
    <r>
      <rPr>
        <sz val="8"/>
        <color rgb="FF454545"/>
        <rFont val="Arial"/>
        <family val="2"/>
      </rPr>
      <t xml:space="preserve"> (support data transfer, Power Delivery and DisplayPort™ 1.4)</t>
    </r>
  </si>
  <si>
    <t>1x Ethernet extension connector, 1x headphone / microphone combo jack (3.5mm), 1x side docking connector</t>
  </si>
  <si>
    <r>
      <t>ThinkPad X1 Carbon</t>
    </r>
    <r>
      <rPr>
        <sz val="12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G8</t>
    </r>
    <r>
      <rPr>
        <sz val="11"/>
        <color theme="1"/>
        <rFont val="Calibri"/>
        <family val="2"/>
        <scheme val="minor"/>
      </rPr>
      <t/>
    </r>
  </si>
  <si>
    <t>20W4007RGE</t>
  </si>
  <si>
    <t>20W4007TGE</t>
  </si>
  <si>
    <t>20W4008AGE</t>
  </si>
  <si>
    <t>20W4008LGE</t>
  </si>
  <si>
    <t>20W4008PGE</t>
  </si>
  <si>
    <t>20W4007XGE</t>
  </si>
  <si>
    <t>20W4008VGE</t>
  </si>
  <si>
    <t>20UF0038GE</t>
  </si>
  <si>
    <t>311.9 x 217.2 x 16.9 mm</t>
  </si>
  <si>
    <t>20WES00400</t>
  </si>
  <si>
    <t>20WES00500</t>
  </si>
  <si>
    <r>
      <t>ThinkBook 16p</t>
    </r>
    <r>
      <rPr>
        <sz val="10"/>
        <color rgb="FF454545"/>
        <rFont val="Arial"/>
        <family val="2"/>
      </rPr>
      <t xml:space="preserve"> G2</t>
    </r>
  </si>
  <si>
    <t>AMD Cezanne H</t>
  </si>
  <si>
    <t>20YM000AGE</t>
  </si>
  <si>
    <t>20YM0009GE</t>
  </si>
  <si>
    <t>20YM000BGE</t>
  </si>
  <si>
    <t>16" Modern Performance</t>
  </si>
  <si>
    <t>R7 5800H</t>
  </si>
  <si>
    <r>
      <rPr>
        <b/>
        <sz val="8"/>
        <color rgb="FF454545"/>
        <rFont val="Arial"/>
        <family val="2"/>
      </rPr>
      <t>R7 5800H</t>
    </r>
    <r>
      <rPr>
        <sz val="8"/>
        <color rgb="FF454545"/>
        <rFont val="Arial"/>
        <family val="2"/>
      </rPr>
      <t xml:space="preserve"> • 16GB • 512GB • </t>
    </r>
    <r>
      <rPr>
        <b/>
        <sz val="8"/>
        <color rgb="FF454545"/>
        <rFont val="Arial"/>
        <family val="2"/>
      </rPr>
      <t>RTX 3060</t>
    </r>
  </si>
  <si>
    <r>
      <t xml:space="preserve">R7-H • 16GB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RTX 3060</t>
    </r>
  </si>
  <si>
    <t>5Y Premier Support Upgrade from 1Y Courier/Carry-in (5WS0T36181)</t>
  </si>
  <si>
    <t>4Y Premier Support Upgrade from 1Y Courier/Carry-in (5WS0T36121)</t>
  </si>
  <si>
    <t>3Y Premier Support Upgrade from 1Y Courier/Carry-in (5WS0T36151)</t>
  </si>
  <si>
    <t>1080p with Privacy Shutter</t>
  </si>
  <si>
    <t>Integrated 71Wh</t>
  </si>
  <si>
    <t>230W Slim Tip</t>
  </si>
  <si>
    <r>
      <rPr>
        <b/>
        <sz val="8"/>
        <color rgb="FF454545"/>
        <rFont val="Arial"/>
        <family val="2"/>
      </rPr>
      <t xml:space="preserve">AMD Ryzen 7 5800H </t>
    </r>
    <r>
      <rPr>
        <sz val="8"/>
        <color rgb="FF454545"/>
        <rFont val="Arial"/>
        <family val="2"/>
      </rPr>
      <t xml:space="preserve">
(8C / 16T, 3.2 / 4.4GHz, 
4MB L2 / 16MB L3)</t>
    </r>
  </si>
  <si>
    <r>
      <rPr>
        <b/>
        <sz val="8"/>
        <color rgb="FF454545"/>
        <rFont val="Arial"/>
        <family val="2"/>
      </rPr>
      <t xml:space="preserve">AMD Ryzen 9 5900HX </t>
    </r>
    <r>
      <rPr>
        <sz val="8"/>
        <color rgb="FF454545"/>
        <rFont val="Arial"/>
        <family val="2"/>
      </rPr>
      <t xml:space="preserve">
(8C / 16T, 3.3 / 4.6GHz, 
4MB L2 / 16MB L3)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</si>
  <si>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3.0x4 NVMe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</si>
  <si>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3.0x4 NVMe</t>
    </r>
  </si>
  <si>
    <r>
      <t xml:space="preserve">NVIDIA GeForce RTX 3060 
</t>
    </r>
    <r>
      <rPr>
        <sz val="8"/>
        <color rgb="FF454545"/>
        <rFont val="Arial"/>
        <family val="2"/>
      </rPr>
      <t>6GB GDDR6</t>
    </r>
  </si>
  <si>
    <r>
      <rPr>
        <b/>
        <sz val="8"/>
        <color rgb="FF454545"/>
        <rFont val="Arial"/>
        <family val="2"/>
      </rPr>
      <t>16" WQXGA</t>
    </r>
    <r>
      <rPr>
        <sz val="8"/>
        <color rgb="FF454545"/>
        <rFont val="Arial"/>
        <family val="2"/>
      </rPr>
      <t xml:space="preserve"> (2560x1600) IPS 
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Anti-glare, 
</t>
    </r>
    <r>
      <rPr>
        <b/>
        <sz val="8"/>
        <color rgb="FF454545"/>
        <rFont val="Arial"/>
        <family val="2"/>
      </rPr>
      <t>100% sRGB</t>
    </r>
    <r>
      <rPr>
        <sz val="8"/>
        <color rgb="FF454545"/>
        <rFont val="Arial"/>
        <family val="2"/>
      </rPr>
      <t>, Dolby Vision</t>
    </r>
  </si>
  <si>
    <t>16"</t>
  </si>
  <si>
    <t>ThinkBook 16p G2</t>
  </si>
  <si>
    <r>
      <rPr>
        <b/>
        <sz val="8"/>
        <color rgb="FF454545"/>
        <rFont val="Arial"/>
        <family val="2"/>
      </rPr>
      <t xml:space="preserve">Up to 24GB </t>
    </r>
    <r>
      <rPr>
        <sz val="8"/>
        <color rgb="FF454545"/>
        <rFont val="Arial"/>
        <family val="2"/>
      </rPr>
      <t xml:space="preserve">
(8GB soldered + 16GB SO-DIMM) 
 DDR4-3200 offering</t>
    </r>
  </si>
  <si>
    <r>
      <rPr>
        <b/>
        <sz val="8"/>
        <color rgb="FF454545"/>
        <rFont val="Arial"/>
        <family val="2"/>
      </rPr>
      <t xml:space="preserve">Up to 32GB </t>
    </r>
    <r>
      <rPr>
        <sz val="8"/>
        <color rgb="FF454545"/>
        <rFont val="Arial"/>
        <family val="2"/>
      </rPr>
      <t xml:space="preserve">
(16GB soldered + 16GB SO-DIMM)  DDR4-3200 offering</t>
    </r>
  </si>
  <si>
    <t>356 x 252 x 16.3-19.9 mm</t>
  </si>
  <si>
    <r>
      <t xml:space="preserve">1x </t>
    </r>
    <r>
      <rPr>
        <b/>
        <sz val="8"/>
        <color rgb="FF454545"/>
        <rFont val="Arial"/>
        <family val="2"/>
      </rPr>
      <t>USB 3.2 Gen 2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2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1.2)</t>
    </r>
  </si>
  <si>
    <t>Buttonless glass surface 
multi-touch touchpad, supports Precision TouchPad (PTP)</t>
  </si>
  <si>
    <r>
      <t xml:space="preserve">ThinkPad E14 AMD </t>
    </r>
    <r>
      <rPr>
        <sz val="10"/>
        <color rgb="FF454545"/>
        <rFont val="Arial"/>
        <family val="2"/>
      </rPr>
      <t>G3</t>
    </r>
  </si>
  <si>
    <t>20Y7003QGE</t>
  </si>
  <si>
    <t>20Y7003SGE</t>
  </si>
  <si>
    <t>20Y7003XGE</t>
  </si>
  <si>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
Soldered DDR4-3200</t>
    </r>
  </si>
  <si>
    <r>
      <rPr>
        <b/>
        <sz val="8"/>
        <color rgb="FF454545"/>
        <rFont val="Arial"/>
        <family val="2"/>
      </rPr>
      <t xml:space="preserve">14" FHD </t>
    </r>
    <r>
      <rPr>
        <sz val="8"/>
        <color rgb="FF454545"/>
        <rFont val="Arial"/>
        <family val="2"/>
      </rPr>
      <t xml:space="preserve">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</t>
    </r>
  </si>
  <si>
    <r>
      <rPr>
        <b/>
        <sz val="8"/>
        <color rgb="FF454545"/>
        <rFont val="Arial"/>
        <family val="2"/>
      </rPr>
      <t>AMD Ryzen 7 5700U</t>
    </r>
    <r>
      <rPr>
        <sz val="8"/>
        <color rgb="FF454545"/>
        <rFont val="Arial"/>
        <family val="2"/>
      </rPr>
      <t xml:space="preserve"> 
(8C / 16T, 1.8 / 4.3GHz, 
4MB L2 / 8MB L3)</t>
    </r>
  </si>
  <si>
    <t>324 x 220.7 x 17.9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</si>
  <si>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
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 xml:space="preserve">USB-C 3.2 Gen 1 </t>
    </r>
    <r>
      <rPr>
        <sz val="8"/>
        <color rgb="FF454545"/>
        <rFont val="Arial"/>
        <family val="2"/>
      </rPr>
      <t>(support data transfer, Power Delivery 3.0 and DisplayPort™ 1.2)</t>
    </r>
  </si>
  <si>
    <t>1x Ethernet (RJ-45), 1x headphone / microphone combo jack (3.5mm)</t>
  </si>
  <si>
    <r>
      <t xml:space="preserve">ThinkPad E15 AMD </t>
    </r>
    <r>
      <rPr>
        <sz val="10"/>
        <color rgb="FF454545"/>
        <rFont val="Arial"/>
        <family val="2"/>
      </rPr>
      <t>G3</t>
    </r>
  </si>
  <si>
    <t>20YG003XGE</t>
  </si>
  <si>
    <t>20YG004CGE</t>
  </si>
  <si>
    <t>20YG003VGE</t>
  </si>
  <si>
    <t>20YG003UGE</t>
  </si>
  <si>
    <r>
      <t xml:space="preserve">Ryzen 7 • 16GB • </t>
    </r>
    <r>
      <rPr>
        <b/>
        <sz val="8"/>
        <color rgb="FF454545"/>
        <rFont val="Arial"/>
        <family val="2"/>
      </rPr>
      <t>1TB SSD</t>
    </r>
  </si>
  <si>
    <r>
      <rPr>
        <b/>
        <sz val="8"/>
        <color rgb="FF454545"/>
        <rFont val="Arial"/>
        <family val="2"/>
      </rPr>
      <t>Up to 24GB</t>
    </r>
    <r>
      <rPr>
        <sz val="8"/>
        <color rgb="FF454545"/>
        <rFont val="Arial"/>
        <family val="2"/>
      </rPr>
      <t xml:space="preserve"> 
(8GB soldered + 16GB SO-DIMM) 
DDR4-3200</t>
    </r>
  </si>
  <si>
    <t>365 x 240 x 18.9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</si>
  <si>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
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 and DisplayPort™ 1.2)</t>
    </r>
  </si>
  <si>
    <t>ThinkPad E14 AMD G3</t>
  </si>
  <si>
    <t>ThinkPad E15 AMD G3</t>
  </si>
  <si>
    <t>Win 10 Pro EDU</t>
  </si>
  <si>
    <t>16p G2</t>
  </si>
  <si>
    <t>16.0"</t>
  </si>
  <si>
    <t>Cezanne H</t>
  </si>
  <si>
    <t>R9 5900HX</t>
  </si>
  <si>
    <t>Plus G2</t>
  </si>
  <si>
    <t>E14 AMD G3</t>
  </si>
  <si>
    <t>E15 AMD G3</t>
  </si>
  <si>
    <t>L14 AMD G2</t>
  </si>
  <si>
    <t>R7 PRO 5850U</t>
  </si>
  <si>
    <t>R5 PRO 5650U</t>
  </si>
  <si>
    <t>L14 G2</t>
  </si>
  <si>
    <t>L15 AMD G2</t>
  </si>
  <si>
    <t>L15 G2</t>
  </si>
  <si>
    <t>20WK00AHGE</t>
  </si>
  <si>
    <t>20WK00AJGE</t>
  </si>
  <si>
    <t>20WK00A7GE</t>
  </si>
  <si>
    <t>20WK00AKGE</t>
  </si>
  <si>
    <t>20WK00ALGE</t>
  </si>
  <si>
    <t>20WK001MGE, 20T20030GE</t>
  </si>
  <si>
    <t>20WK002JGE, 20T20033GE</t>
  </si>
  <si>
    <t>20WK0022GE, 20T2003TGE</t>
  </si>
  <si>
    <t>20WM00A9GE</t>
  </si>
  <si>
    <t>20WM00A7GE</t>
  </si>
  <si>
    <t>20WM00A6GE</t>
  </si>
  <si>
    <t>20WM00A8GE</t>
  </si>
  <si>
    <t>20WM00AAGE</t>
  </si>
  <si>
    <t>20WM00AJGE</t>
  </si>
  <si>
    <t>20WM003GGE, 20T00044GE</t>
  </si>
  <si>
    <t>20WM003AGE, 20T0004NGE</t>
  </si>
  <si>
    <t>20WM003BGE, 20T0004MGE</t>
  </si>
  <si>
    <t>20WM003YGE, 20T0001CGE</t>
  </si>
  <si>
    <t>20WM003WGE, 20T00041GE</t>
  </si>
  <si>
    <t>20WM003TGE, 20T0004KGE</t>
  </si>
  <si>
    <t>20WM0047GE, 20T0004LGE</t>
  </si>
  <si>
    <t>20VES01C00</t>
  </si>
  <si>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</t>
    </r>
  </si>
  <si>
    <t>21A4008VGE</t>
  </si>
  <si>
    <r>
      <rPr>
        <b/>
        <sz val="8"/>
        <color rgb="FF454545"/>
        <rFont val="Arial"/>
        <family val="2"/>
      </rPr>
      <t>Ryzen 5</t>
    </r>
    <r>
      <rPr>
        <sz val="8"/>
        <color rgb="FF454545"/>
        <rFont val="Arial"/>
        <family val="2"/>
      </rPr>
      <t xml:space="preserve"> • 8GB • 256GB • </t>
    </r>
    <r>
      <rPr>
        <b/>
        <sz val="8"/>
        <color rgb="FF454545"/>
        <rFont val="Arial"/>
        <family val="2"/>
      </rPr>
      <t>WiFi 5</t>
    </r>
  </si>
  <si>
    <r>
      <t xml:space="preserve">ThinkBook 13x </t>
    </r>
    <r>
      <rPr>
        <sz val="10"/>
        <color rgb="FF454545"/>
        <rFont val="Arial"/>
        <family val="2"/>
      </rPr>
      <t>G1</t>
    </r>
  </si>
  <si>
    <t>13" Modern Thin &amp; Light Premium</t>
  </si>
  <si>
    <t>20WJ001HGE</t>
  </si>
  <si>
    <t>20WJ001KGE</t>
  </si>
  <si>
    <t>20WJ001JGE</t>
  </si>
  <si>
    <r>
      <t xml:space="preserve">WQXGA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</t>
    </r>
  </si>
  <si>
    <t>1x Lenovo USB-C 3-in-1 Hub</t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</si>
  <si>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4.0x4 NVMe</t>
    </r>
  </si>
  <si>
    <r>
      <rPr>
        <b/>
        <sz val="8"/>
        <color rgb="FF454545"/>
        <rFont val="Arial"/>
        <family val="2"/>
      </rPr>
      <t xml:space="preserve">13.3" WQXGA </t>
    </r>
    <r>
      <rPr>
        <sz val="8"/>
        <color rgb="FF454545"/>
        <rFont val="Arial"/>
        <family val="2"/>
      </rPr>
      <t xml:space="preserve">(2560x1600) 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glossy, 
100% sRGB, glass</t>
    </r>
  </si>
  <si>
    <t>Aluminium (Top), 
Magnesium-aluminium (Bottom)</t>
  </si>
  <si>
    <t>298 x 209 x 12.9 mm</t>
  </si>
  <si>
    <t>1.13 kg</t>
  </si>
  <si>
    <r>
      <t xml:space="preserve">2x </t>
    </r>
    <r>
      <rPr>
        <b/>
        <sz val="8"/>
        <color rgb="FF454545"/>
        <rFont val="Arial"/>
        <family val="2"/>
      </rPr>
      <t>Thunderbolt 4</t>
    </r>
    <r>
      <rPr>
        <sz val="8"/>
        <color rgb="FF454545"/>
        <rFont val="Arial"/>
        <family val="2"/>
      </rPr>
      <t xml:space="preserve"> / USB4™ 40Gbps (support data transfer, Power Delivery 3.0 and DisplayPort™ 1.4)</t>
    </r>
  </si>
  <si>
    <t>6-row, spill-resistant, 
multimedia Fn keys, Auto LED backlit</t>
  </si>
  <si>
    <r>
      <rPr>
        <b/>
        <sz val="8"/>
        <color rgb="FF454545"/>
        <rFont val="Arial"/>
        <family val="2"/>
      </rPr>
      <t xml:space="preserve">Up to 24GB </t>
    </r>
    <r>
      <rPr>
        <sz val="8"/>
        <color rgb="FF454545"/>
        <rFont val="Arial"/>
        <family val="2"/>
      </rPr>
      <t xml:space="preserve">
(8GB soldered + 16GB SO-DIMM)  
DDR4-3200</t>
    </r>
  </si>
  <si>
    <r>
      <t xml:space="preserve">One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slot, dual-channel capable</t>
    </r>
  </si>
  <si>
    <t>20YG006HGE</t>
  </si>
  <si>
    <t>20YG006JGE</t>
  </si>
  <si>
    <r>
      <t>ThinkPad T14 AMD</t>
    </r>
    <r>
      <rPr>
        <sz val="10"/>
        <color rgb="FF454545"/>
        <rFont val="Arial"/>
        <family val="2"/>
      </rPr>
      <t xml:space="preserve"> G2</t>
    </r>
  </si>
  <si>
    <t>20XL0016GE</t>
  </si>
  <si>
    <t>20XL0017GE</t>
  </si>
  <si>
    <t>20XL0012GE</t>
  </si>
  <si>
    <t>20XL0014GE</t>
  </si>
  <si>
    <r>
      <t xml:space="preserve">R5 PRO • 16GB • 512GB • </t>
    </r>
    <r>
      <rPr>
        <b/>
        <sz val="8"/>
        <color rgb="FF454545"/>
        <rFont val="Arial"/>
        <family val="2"/>
      </rPr>
      <t>4G LTE</t>
    </r>
  </si>
  <si>
    <r>
      <rPr>
        <b/>
        <sz val="8"/>
        <color rgb="FF454545"/>
        <rFont val="Arial"/>
        <family val="2"/>
      </rPr>
      <t>R7 PRO</t>
    </r>
    <r>
      <rPr>
        <sz val="8"/>
        <color rgb="FF454545"/>
        <rFont val="Arial"/>
        <family val="2"/>
      </rPr>
      <t xml:space="preserve"> • 16GB • 512GB • 4G LTE</t>
    </r>
  </si>
  <si>
    <r>
      <rPr>
        <b/>
        <sz val="8"/>
        <color rgb="FF454545"/>
        <rFont val="Arial"/>
        <family val="2"/>
      </rPr>
      <t>UHD HDR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4G LTE</t>
    </r>
  </si>
  <si>
    <t>5Y Premier Support Upgrade from 3Y Courier/Carry-in (5WS0T36204)</t>
  </si>
  <si>
    <t>4Y Premier Support Upgrade from 3Y Courier/Carry-in (5WS0T36185)</t>
  </si>
  <si>
    <t>3Y Premier Support Upgrade from 3Y Courier/Carry-in (5WS0T36152)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</si>
  <si>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1.4a)</t>
    </r>
  </si>
  <si>
    <t>1x microSD card reader, 1x Ethernet 
(RJ-45), 1x headphone / microphone combo jack (3.5mm), 1x side docking connector</t>
  </si>
  <si>
    <t xml:space="preserve">
TrackPoint® pointing device and 
Mylar® surface multi-touch touchpad</t>
  </si>
  <si>
    <r>
      <rPr>
        <b/>
        <sz val="8"/>
        <color rgb="FF454545"/>
        <rFont val="Arial"/>
        <family val="2"/>
      </rPr>
      <t xml:space="preserve">R5 PRO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• 256GB • WWAN R.</t>
    </r>
  </si>
  <si>
    <t>13x G1</t>
  </si>
  <si>
    <t>T14 AMD G2</t>
  </si>
  <si>
    <t>Integrated</t>
  </si>
  <si>
    <t>MX350</t>
  </si>
  <si>
    <t>GTX 1650</t>
  </si>
  <si>
    <t>RTX 3060</t>
  </si>
  <si>
    <t>MX450</t>
  </si>
  <si>
    <t>GTX 1050</t>
  </si>
  <si>
    <r>
      <t xml:space="preserve">ThinkPad L13 AMD </t>
    </r>
    <r>
      <rPr>
        <sz val="10"/>
        <color rgb="FF454545"/>
        <rFont val="Arial"/>
        <family val="2"/>
      </rPr>
      <t>G2</t>
    </r>
  </si>
  <si>
    <r>
      <t xml:space="preserve">L13 Yoga AMD </t>
    </r>
    <r>
      <rPr>
        <sz val="10"/>
        <color rgb="FF454545"/>
        <rFont val="Arial"/>
        <family val="2"/>
      </rPr>
      <t>G2</t>
    </r>
  </si>
  <si>
    <r>
      <t xml:space="preserve">ThinkPad X13 AMD </t>
    </r>
    <r>
      <rPr>
        <sz val="10"/>
        <color rgb="FF454545"/>
        <rFont val="Arial"/>
        <family val="2"/>
      </rPr>
      <t>G2</t>
    </r>
  </si>
  <si>
    <t>16" Premium Performance Ultrabook</t>
  </si>
  <si>
    <r>
      <t xml:space="preserve">ThinkPad X1 Extreme </t>
    </r>
    <r>
      <rPr>
        <sz val="10"/>
        <color rgb="FF454545"/>
        <rFont val="Arial"/>
        <family val="2"/>
      </rPr>
      <t>G4</t>
    </r>
  </si>
  <si>
    <t>ThinkPad L13 AMD G2</t>
  </si>
  <si>
    <t>ThinkPad_X13_AMD_G2</t>
  </si>
  <si>
    <t>21AB000PGE</t>
  </si>
  <si>
    <t>21AB001VGE</t>
  </si>
  <si>
    <t>0195891101247</t>
  </si>
  <si>
    <r>
      <rPr>
        <b/>
        <sz val="8"/>
        <color rgb="FF454545"/>
        <rFont val="Arial"/>
        <family val="2"/>
      </rPr>
      <t xml:space="preserve">13.3" FHD </t>
    </r>
    <r>
      <rPr>
        <sz val="8"/>
        <color rgb="FF454545"/>
        <rFont val="Arial"/>
        <family val="2"/>
      </rPr>
      <t>(1920x1080) IPS 
250nits Anti-glare</t>
    </r>
  </si>
  <si>
    <t>Aluminium (Top), 
GFRP (Bottom)</t>
  </si>
  <si>
    <t>5Y Premier Support Upgrade from 1Y Courier/Carry-in (5WS0T36170)</t>
  </si>
  <si>
    <t>4Y Premier Support Upgrade from 1Y Courier/Carry-in (5WS0T36177)</t>
  </si>
  <si>
    <t>3Y Premier Support Upgrade from 1Y Courier/Carry-in (5WS0T36154)</t>
  </si>
  <si>
    <r>
      <t xml:space="preserve">16GB soldered memory, 
</t>
    </r>
    <r>
      <rPr>
        <b/>
        <sz val="8"/>
        <color rgb="FF454545"/>
        <rFont val="Arial"/>
        <family val="2"/>
      </rPr>
      <t>not upgradable</t>
    </r>
  </si>
  <si>
    <t>311.5 x 219 x 17.6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</si>
  <si>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1.4),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 and DisplayPort 1.4)</t>
    </r>
  </si>
  <si>
    <t>1x microSD card reader, 1x Ethernet extension connector, 1x headphone / microphone combo jack (3.5mm), 
1x side docking connector</t>
  </si>
  <si>
    <t>21AD000QGE</t>
  </si>
  <si>
    <t>21AD001TGE</t>
  </si>
  <si>
    <r>
      <rPr>
        <b/>
        <sz val="8"/>
        <color rgb="FF454545"/>
        <rFont val="Arial"/>
        <family val="2"/>
      </rPr>
      <t xml:space="preserve">Ryzen 5 PRO </t>
    </r>
    <r>
      <rPr>
        <sz val="8"/>
        <color rgb="FF454545"/>
        <rFont val="Arial"/>
        <family val="2"/>
      </rPr>
      <t>• 16GB • 512GB</t>
    </r>
  </si>
  <si>
    <r>
      <rPr>
        <b/>
        <sz val="8"/>
        <color rgb="FF454545"/>
        <rFont val="Arial"/>
        <family val="2"/>
      </rPr>
      <t xml:space="preserve">Ryzen 7 PRO </t>
    </r>
    <r>
      <rPr>
        <sz val="8"/>
        <color rgb="FF454545"/>
        <rFont val="Arial"/>
        <family val="2"/>
      </rPr>
      <t>• 16GB • 512GB</t>
    </r>
  </si>
  <si>
    <t>20XH001KGE</t>
  </si>
  <si>
    <t>20XH001JGE</t>
  </si>
  <si>
    <r>
      <rPr>
        <b/>
        <sz val="8"/>
        <color rgb="FF454545"/>
        <rFont val="Arial"/>
        <family val="2"/>
      </rPr>
      <t xml:space="preserve">R5 PRO </t>
    </r>
    <r>
      <rPr>
        <sz val="8"/>
        <color rgb="FF454545"/>
        <rFont val="Arial"/>
        <family val="2"/>
      </rPr>
      <t xml:space="preserve">• 16GB • 512GB • </t>
    </r>
    <r>
      <rPr>
        <b/>
        <sz val="8"/>
        <color rgb="FF454545"/>
        <rFont val="Arial"/>
        <family val="2"/>
      </rPr>
      <t>4G LTE</t>
    </r>
  </si>
  <si>
    <r>
      <rPr>
        <b/>
        <sz val="8"/>
        <color rgb="FF454545"/>
        <rFont val="Arial"/>
        <family val="2"/>
      </rPr>
      <t xml:space="preserve">R7 PRO </t>
    </r>
    <r>
      <rPr>
        <sz val="8"/>
        <color rgb="FF454545"/>
        <rFont val="Arial"/>
        <family val="2"/>
      </rPr>
      <t xml:space="preserve">• 16GB • 512GB • </t>
    </r>
    <r>
      <rPr>
        <b/>
        <sz val="8"/>
        <color rgb="FF3E8DDD"/>
        <rFont val="Arial"/>
        <family val="2"/>
      </rPr>
      <t>5G LTE</t>
    </r>
  </si>
  <si>
    <t>20NL000HGE</t>
  </si>
  <si>
    <t>20Y5001AGE</t>
  </si>
  <si>
    <t>20Y5001HGE</t>
  </si>
  <si>
    <t>20Y5001NGE</t>
  </si>
  <si>
    <t>20Y50043GE</t>
  </si>
  <si>
    <t>20Y50040GE</t>
  </si>
  <si>
    <t>Included Upgrade</t>
  </si>
  <si>
    <t>No Support</t>
  </si>
  <si>
    <t>Integrated 90Wh</t>
  </si>
  <si>
    <t>NVIDIA GeForce RTX 3050 Ti</t>
  </si>
  <si>
    <r>
      <rPr>
        <b/>
        <sz val="8"/>
        <color rgb="FF454545"/>
        <rFont val="Arial"/>
        <family val="2"/>
      </rPr>
      <t xml:space="preserve">Intel Core i7-11800H </t>
    </r>
    <r>
      <rPr>
        <sz val="8"/>
        <color rgb="FF454545"/>
        <rFont val="Arial"/>
        <family val="2"/>
      </rPr>
      <t xml:space="preserve">
(8C / 16T, 2.3 / 4.6GHz, 24MB)</t>
    </r>
  </si>
  <si>
    <r>
      <t xml:space="preserve">1x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
SO-DIMM DDR4-3200 Non-ECC</t>
    </r>
  </si>
  <si>
    <r>
      <t xml:space="preserve">1x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
SO-DIMM DDR4-3200 Non-ECC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</si>
  <si>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4.0x4 
</t>
    </r>
    <r>
      <rPr>
        <sz val="8"/>
        <color theme="1" tint="0.499984740745262"/>
        <rFont val="Arial"/>
        <family val="2"/>
      </rPr>
      <t>Performance NVMe Opal2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</si>
  <si>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4.0x4 
</t>
    </r>
    <r>
      <rPr>
        <sz val="8"/>
        <color theme="1" tint="0.499984740745262"/>
        <rFont val="Arial"/>
        <family val="2"/>
      </rPr>
      <t>Performance NVMe Opal2</t>
    </r>
  </si>
  <si>
    <r>
      <t xml:space="preserve">NVIDIA GeForce RTX 3050 Ti 
</t>
    </r>
    <r>
      <rPr>
        <sz val="8"/>
        <color rgb="FF454545"/>
        <rFont val="Arial"/>
        <family val="2"/>
      </rPr>
      <t>4GB GDDR6</t>
    </r>
  </si>
  <si>
    <t>CF Hybrid (Top), 
Aluminum Alloy (Bottom)</t>
  </si>
  <si>
    <t>5Y Premier Support upgrade from 3Y Premier Support (5WS0W86745)</t>
  </si>
  <si>
    <t>4Y Premier Support upgrade from 3Y Premier Support (5WS0W86716)</t>
  </si>
  <si>
    <r>
      <rPr>
        <b/>
        <sz val="8"/>
        <color rgb="FF454545"/>
        <rFont val="Arial"/>
        <family val="2"/>
      </rPr>
      <t xml:space="preserve">i7-H </t>
    </r>
    <r>
      <rPr>
        <sz val="8"/>
        <color rgb="FF454545"/>
        <rFont val="Arial"/>
        <family val="2"/>
      </rPr>
      <t>• 16GB • 512GB SSD • no WWAN</t>
    </r>
  </si>
  <si>
    <r>
      <t>i7-H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16GB • 512GB SSD • </t>
    </r>
    <r>
      <rPr>
        <b/>
        <sz val="8"/>
        <color rgb="FF3E8DDD"/>
        <rFont val="Arial"/>
        <family val="2"/>
      </rPr>
      <t>5G LTE</t>
    </r>
  </si>
  <si>
    <r>
      <rPr>
        <b/>
        <sz val="8"/>
        <color rgb="FF454545"/>
        <rFont val="Arial"/>
        <family val="2"/>
      </rPr>
      <t xml:space="preserve">Touch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3E8DDD"/>
        <rFont val="Arial"/>
        <family val="2"/>
      </rPr>
      <t>5G LTE</t>
    </r>
  </si>
  <si>
    <t>359.5 x 253.8 x 17.7 mm</t>
  </si>
  <si>
    <t>359.5 x 253.8 x 18.2 mm</t>
  </si>
  <si>
    <t>1.86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</si>
  <si>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Thunderbolt 4 / USB4™ 40Gbps</t>
    </r>
    <r>
      <rPr>
        <sz val="8"/>
        <color rgb="FF454545"/>
        <rFont val="Arial"/>
        <family val="2"/>
      </rPr>
      <t xml:space="preserve"> (support data transfer, Power Delivery 3.0 and DisplayPort™ 1.4)</t>
    </r>
  </si>
  <si>
    <t>1x HDMI 2.1</t>
  </si>
  <si>
    <t>1x SD card reader, 1x headphone / microphone combo jack (3.5mm), 
1x power connector</t>
  </si>
  <si>
    <t>TrackPoint pointing device and glass surface multi-touch touchpad</t>
  </si>
  <si>
    <r>
      <t xml:space="preserve">32GB • 1TB • </t>
    </r>
    <r>
      <rPr>
        <b/>
        <sz val="8"/>
        <color rgb="FF454545"/>
        <rFont val="Arial"/>
        <family val="2"/>
      </rPr>
      <t>RTX 3060</t>
    </r>
    <r>
      <rPr>
        <sz val="8"/>
        <color rgb="FF454545"/>
        <rFont val="Arial"/>
        <family val="2"/>
      </rPr>
      <t xml:space="preserve"> • no WWAN</t>
    </r>
  </si>
  <si>
    <r>
      <t xml:space="preserve">NVIDIA GeForce RTX 3060 
</t>
    </r>
    <r>
      <rPr>
        <sz val="8"/>
        <color rgb="FF454545"/>
        <rFont val="Arial"/>
        <family val="2"/>
      </rPr>
      <t>8GB GDDR6</t>
    </r>
  </si>
  <si>
    <r>
      <t xml:space="preserve">NVIDIA GeForce RTX 3080 
</t>
    </r>
    <r>
      <rPr>
        <sz val="8"/>
        <color rgb="FF454545"/>
        <rFont val="Arial"/>
        <family val="2"/>
      </rPr>
      <t>16GB GDDR6</t>
    </r>
  </si>
  <si>
    <t xml:space="preserve">NVIDIA GeForce RTX 3060 </t>
  </si>
  <si>
    <t>NVIDIA GeForce RTX 3080</t>
  </si>
  <si>
    <t>L13 AMD G2</t>
  </si>
  <si>
    <t>L13 Yoga AMD G2</t>
  </si>
  <si>
    <t>X13 AMD G2</t>
  </si>
  <si>
    <t>X1 Extreme G4</t>
  </si>
  <si>
    <t>WQUXGA</t>
  </si>
  <si>
    <t>i7-11800H</t>
  </si>
  <si>
    <t>RTX 3050 Ti</t>
  </si>
  <si>
    <t>i9-11950H</t>
  </si>
  <si>
    <t>RTX 3080</t>
  </si>
  <si>
    <t>100/1000M (Adapter Needed)</t>
  </si>
  <si>
    <t>PPS (Top), Magnesium (Keyboard Cover), Aluminium (Bottom)</t>
  </si>
  <si>
    <t>2x, 360°</t>
  </si>
  <si>
    <r>
      <rPr>
        <b/>
        <sz val="8"/>
        <color rgb="FF454545"/>
        <rFont val="Arial"/>
        <family val="2"/>
      </rPr>
      <t xml:space="preserve">Quectel EM120R-GL </t>
    </r>
    <r>
      <rPr>
        <sz val="8"/>
        <color rgb="FF454545"/>
        <rFont val="Arial"/>
        <family val="2"/>
      </rPr>
      <t xml:space="preserve">
with embedded eSIM</t>
    </r>
  </si>
  <si>
    <r>
      <t xml:space="preserve">1x </t>
    </r>
    <r>
      <rPr>
        <b/>
        <sz val="8"/>
        <color rgb="FF454545"/>
        <rFont val="Arial"/>
        <family val="2"/>
      </rPr>
      <t xml:space="preserve">USB 3.2 Gen 1 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 
2x </t>
    </r>
    <r>
      <rPr>
        <b/>
        <sz val="8"/>
        <color rgb="FF454545"/>
        <rFont val="Arial"/>
        <family val="2"/>
      </rPr>
      <t xml:space="preserve">USB-C 3.2 Gen 2 </t>
    </r>
    <r>
      <rPr>
        <sz val="8"/>
        <color rgb="FF454545"/>
        <rFont val="Arial"/>
        <family val="2"/>
      </rPr>
      <t>(support data transfer, Power Delivery and DisplayPort™ 1.4)</t>
    </r>
  </si>
  <si>
    <t>1x Ethernet extension connector 
1x headphone / microphone 
combo jack (3.5mm) 
1x side docking connector</t>
  </si>
  <si>
    <t>Supervisor password, Power-on password, NVMe password, 
Self-healing BIOS</t>
  </si>
  <si>
    <t>Intel vPro, DASH</t>
  </si>
  <si>
    <r>
      <rPr>
        <b/>
        <sz val="8"/>
        <color rgb="FF454545"/>
        <rFont val="Arial"/>
        <family val="2"/>
      </rPr>
      <t xml:space="preserve">Intel Core i9-11950H </t>
    </r>
    <r>
      <rPr>
        <sz val="8"/>
        <color rgb="FF454545"/>
        <rFont val="Arial"/>
        <family val="2"/>
      </rPr>
      <t xml:space="preserve">
(8C / 16T, 2.6 / 5.0GHz, 24MB)</t>
    </r>
  </si>
  <si>
    <r>
      <rPr>
        <b/>
        <sz val="8"/>
        <color rgb="FF454545"/>
        <rFont val="Arial"/>
        <family val="2"/>
      </rPr>
      <t>i9-H</t>
    </r>
    <r>
      <rPr>
        <sz val="8"/>
        <color rgb="FF454545"/>
        <rFont val="Arial"/>
        <family val="2"/>
      </rPr>
      <t xml:space="preserve"> • 1TB • </t>
    </r>
    <r>
      <rPr>
        <b/>
        <sz val="8"/>
        <color rgb="FF454545"/>
        <rFont val="Arial"/>
        <family val="2"/>
      </rPr>
      <t>RTX 3080</t>
    </r>
    <r>
      <rPr>
        <sz val="8"/>
        <color rgb="FF454545"/>
        <rFont val="Arial"/>
        <family val="2"/>
      </rPr>
      <t xml:space="preserve"> • no WWAN</t>
    </r>
  </si>
  <si>
    <t>20VES01M00</t>
  </si>
  <si>
    <r>
      <t xml:space="preserve">i5 • 8GB • 256GB SSD • </t>
    </r>
    <r>
      <rPr>
        <b/>
        <sz val="8"/>
        <color rgb="FF454545"/>
        <rFont val="Arial"/>
        <family val="2"/>
      </rPr>
      <t>300nits sRGB</t>
    </r>
  </si>
  <si>
    <r>
      <t>ThinkPad T14s AMD</t>
    </r>
    <r>
      <rPr>
        <sz val="10"/>
        <color rgb="FF454545"/>
        <rFont val="Arial"/>
        <family val="2"/>
      </rPr>
      <t xml:space="preserve"> G2</t>
    </r>
  </si>
  <si>
    <t>20XF006FGE</t>
  </si>
  <si>
    <t>20XF006JGE</t>
  </si>
  <si>
    <t>20XF006HGE</t>
  </si>
  <si>
    <t>20XF006GGE</t>
  </si>
  <si>
    <r>
      <rPr>
        <b/>
        <sz val="8"/>
        <color rgb="FF454545"/>
        <rFont val="Arial"/>
        <family val="2"/>
      </rPr>
      <t>R5 PRO</t>
    </r>
    <r>
      <rPr>
        <sz val="8"/>
        <color rgb="FF454545"/>
        <rFont val="Arial"/>
        <family val="2"/>
      </rPr>
      <t xml:space="preserve"> • 16GB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no WWAN</t>
    </r>
  </si>
  <si>
    <r>
      <t xml:space="preserve">R7 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4G LTE</t>
    </r>
  </si>
  <si>
    <t>IR &amp; 720p with Privacy Shutter</t>
  </si>
  <si>
    <t>IR &amp; 1080p with Privacy Shutter</t>
  </si>
  <si>
    <t>65W USB-C (3-pin)</t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</si>
  <si>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</t>
    </r>
    <r>
      <rPr>
        <b/>
        <sz val="8"/>
        <color rgb="FF454545"/>
        <rFont val="Arial"/>
        <family val="2"/>
      </rPr>
      <t xml:space="preserve">Low Power </t>
    </r>
    <r>
      <rPr>
        <sz val="8"/>
        <color rgb="FF454545"/>
        <rFont val="Arial"/>
        <family val="2"/>
      </rPr>
      <t xml:space="preserve">
IPS 400nits Anti-glare</t>
    </r>
  </si>
  <si>
    <t>None
(Not Upgradable)</t>
  </si>
  <si>
    <r>
      <rPr>
        <b/>
        <sz val="8"/>
        <color rgb="FF454545"/>
        <rFont val="Arial"/>
        <family val="2"/>
      </rPr>
      <t xml:space="preserve">Quectel EM120R-GL </t>
    </r>
    <r>
      <rPr>
        <sz val="8"/>
        <color rgb="FF454545"/>
        <rFont val="Arial"/>
        <family val="2"/>
      </rPr>
      <t xml:space="preserve">
with Embedded eSIM</t>
    </r>
  </si>
  <si>
    <t>CF Hybrid (Top), 
Magnesium (Keyboard Cover), 
Aluminium (Bottom)</t>
  </si>
  <si>
    <t>1x Headphone / microphone combo jack (3.5mm), 1x Side docking connector</t>
  </si>
  <si>
    <t>T14s AMD G2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</si>
  <si>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Ryzen 3</t>
    </r>
    <r>
      <rPr>
        <sz val="8"/>
        <color rgb="FF454545"/>
        <rFont val="Arial"/>
        <family val="2"/>
      </rPr>
      <t xml:space="preserve"> • 8GB • 256GB</t>
    </r>
  </si>
  <si>
    <r>
      <rPr>
        <b/>
        <sz val="8"/>
        <color rgb="FF3E8DDD"/>
        <rFont val="Arial"/>
        <family val="2"/>
      </rPr>
      <t>Win 11 Pro</t>
    </r>
    <r>
      <rPr>
        <b/>
        <sz val="8"/>
        <color rgb="FF454545"/>
        <rFont val="Arial"/>
        <family val="2"/>
      </rPr>
      <t xml:space="preserve"> • Ryzen 5</t>
    </r>
    <r>
      <rPr>
        <sz val="8"/>
        <color rgb="FF454545"/>
        <rFont val="Arial"/>
        <family val="2"/>
      </rPr>
      <t xml:space="preserve"> • 8GB • 256GB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</si>
  <si>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Ryzen 5 • 8GB • </t>
    </r>
    <r>
      <rPr>
        <b/>
        <sz val="8"/>
        <color rgb="FF454545"/>
        <rFont val="Arial"/>
        <family val="2"/>
      </rPr>
      <t>512GB</t>
    </r>
  </si>
  <si>
    <t>82KD008RGE</t>
  </si>
  <si>
    <t>82KD008WGE</t>
  </si>
  <si>
    <t>82KD0090GE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</si>
  <si>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i3 • 8GB • 256GB SSD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</si>
  <si>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i3 • 8GB • </t>
    </r>
    <r>
      <rPr>
        <b/>
        <sz val="8"/>
        <color rgb="FF454545"/>
        <rFont val="Arial"/>
        <family val="2"/>
      </rPr>
      <t>512GB SSD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</si>
  <si>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3E8DDD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i5</t>
    </r>
    <r>
      <rPr>
        <sz val="8"/>
        <color rgb="FF454545"/>
        <rFont val="Arial"/>
        <family val="2"/>
      </rPr>
      <t xml:space="preserve"> • 8GB • 256GB SSD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</si>
  <si>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i5 • 8GB • </t>
    </r>
    <r>
      <rPr>
        <b/>
        <sz val="8"/>
        <color rgb="FF454545"/>
        <rFont val="Arial"/>
        <family val="2"/>
      </rPr>
      <t>512GB SSD</t>
    </r>
  </si>
  <si>
    <t>82KB00N3GE</t>
  </si>
  <si>
    <t>82KB00PQGE</t>
  </si>
  <si>
    <t>82KB00N2GE</t>
  </si>
  <si>
    <t>82KB00N7GE</t>
  </si>
  <si>
    <t>82NX00EYGE</t>
  </si>
  <si>
    <t>82NX00F0GE</t>
  </si>
  <si>
    <t>82NX00ERGE</t>
  </si>
  <si>
    <t>82NX00ESGE</t>
  </si>
  <si>
    <t>82NX00EUGE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</si>
  <si>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Ryzen 5</t>
    </r>
    <r>
      <rPr>
        <sz val="8"/>
        <color rgb="FF454545"/>
        <rFont val="Arial"/>
        <family val="2"/>
      </rPr>
      <t xml:space="preserve"> • 8GB • 256GB</t>
    </r>
  </si>
  <si>
    <r>
      <rPr>
        <b/>
        <sz val="8"/>
        <color rgb="FF3E8DDD"/>
        <rFont val="Arial"/>
        <family val="2"/>
      </rPr>
      <t xml:space="preserve">Win 11 Pro </t>
    </r>
    <r>
      <rPr>
        <sz val="8"/>
        <color rgb="FF454545"/>
        <rFont val="Arial"/>
        <family val="2"/>
      </rPr>
      <t xml:space="preserve">• Ryzen 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</si>
  <si>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 xml:space="preserve">Ryzen 7 </t>
    </r>
    <r>
      <rPr>
        <sz val="8"/>
        <color rgb="FF454545"/>
        <rFont val="Arial"/>
        <family val="2"/>
      </rPr>
      <t>• 16GB • 512GB</t>
    </r>
  </si>
  <si>
    <t>21A200BXGE</t>
  </si>
  <si>
    <t>21A200BYGE</t>
  </si>
  <si>
    <t>21A200BUGE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</si>
  <si>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i5 • 8GB • 256GB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</si>
  <si>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</si>
  <si>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t>20VD00UNGE</t>
  </si>
  <si>
    <t>20VD00UQGE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</si>
  <si>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Ryzen 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</si>
  <si>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t>21A400B2GE</t>
  </si>
  <si>
    <t>21A400BSGE</t>
  </si>
  <si>
    <t>21A400B3GE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</si>
  <si>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</t>
    </r>
  </si>
  <si>
    <t>20VE00RNGE</t>
  </si>
  <si>
    <t>20VE00RSGE</t>
  </si>
  <si>
    <t>20VE00RRGE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</si>
  <si>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R7-H</t>
    </r>
    <r>
      <rPr>
        <sz val="8"/>
        <color rgb="FF454545"/>
        <rFont val="Arial"/>
        <family val="2"/>
      </rPr>
      <t xml:space="preserve"> • 512GB • </t>
    </r>
    <r>
      <rPr>
        <b/>
        <sz val="8"/>
        <color rgb="FF454545"/>
        <rFont val="Arial"/>
        <family val="2"/>
      </rPr>
      <t>RTX 3060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</si>
  <si>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R7-H • 16GB • </t>
    </r>
    <r>
      <rPr>
        <b/>
        <sz val="8"/>
        <color rgb="FF454545"/>
        <rFont val="Arial"/>
        <family val="2"/>
      </rPr>
      <t>1TB SSD</t>
    </r>
  </si>
  <si>
    <r>
      <rPr>
        <b/>
        <sz val="8"/>
        <color rgb="FF3E8DDD"/>
        <rFont val="Arial"/>
        <family val="2"/>
      </rPr>
      <t>Win 11 Pro</t>
    </r>
    <r>
      <rPr>
        <b/>
        <sz val="8"/>
        <color rgb="FF454545"/>
        <rFont val="Arial"/>
        <family val="2"/>
      </rPr>
      <t xml:space="preserve"> • R9-HX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32GB</t>
    </r>
    <r>
      <rPr>
        <sz val="8"/>
        <color rgb="FF454545"/>
        <rFont val="Arial"/>
        <family val="2"/>
      </rPr>
      <t xml:space="preserve"> • 1TB SSD</t>
    </r>
  </si>
  <si>
    <t>20YM002UGE</t>
  </si>
  <si>
    <t>20YM002TGE</t>
  </si>
  <si>
    <t>20YM002VGE</t>
  </si>
  <si>
    <r>
      <rPr>
        <b/>
        <sz val="8"/>
        <color rgb="FF3E8DDD"/>
        <rFont val="Arial"/>
        <family val="2"/>
      </rPr>
      <t>Win 11 Pro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 xml:space="preserve">Ryzen 5 </t>
    </r>
    <r>
      <rPr>
        <sz val="8"/>
        <color rgb="FF454545"/>
        <rFont val="Arial"/>
        <family val="2"/>
      </rPr>
      <t>• 16GB • 512GB</t>
    </r>
  </si>
  <si>
    <r>
      <rPr>
        <b/>
        <sz val="8"/>
        <color rgb="FF3E8DDD"/>
        <rFont val="Arial"/>
        <family val="2"/>
      </rPr>
      <t>Win 11 Pro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>• i5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>• 8GB • 256GB SSD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</si>
  <si>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 • 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</si>
  <si>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</t>
    </r>
  </si>
  <si>
    <t>20YA0031GE</t>
  </si>
  <si>
    <t>20YA002YGE</t>
  </si>
  <si>
    <t>20V900A3GE</t>
  </si>
  <si>
    <t>20V900A7GE</t>
  </si>
  <si>
    <t>20V900AAGE</t>
  </si>
  <si>
    <r>
      <rPr>
        <b/>
        <sz val="8"/>
        <color rgb="FF3E8DDD"/>
        <rFont val="Arial"/>
        <family val="2"/>
      </rPr>
      <t>Win 11 Pro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>• i5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>• 16GB • 512GB SSD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</si>
  <si>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</si>
  <si>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i7 • 16GB • </t>
    </r>
    <r>
      <rPr>
        <b/>
        <sz val="8"/>
        <color rgb="FF454545"/>
        <rFont val="Arial"/>
        <family val="2"/>
      </rPr>
      <t>1TB SSD</t>
    </r>
  </si>
  <si>
    <t>20WJ0026GE</t>
  </si>
  <si>
    <t>20WJ0027GE</t>
  </si>
  <si>
    <t>20WJ0029GE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</si>
  <si>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i5 • 16GB • 512GB • </t>
    </r>
    <r>
      <rPr>
        <b/>
        <sz val="8"/>
        <color rgb="FF454545"/>
        <rFont val="Arial"/>
        <family val="2"/>
      </rPr>
      <t>E Ink</t>
    </r>
  </si>
  <si>
    <t>20WH0014GE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</si>
  <si>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Mineral Grey • </t>
    </r>
    <r>
      <rPr>
        <b/>
        <sz val="8"/>
        <color rgb="FF454545"/>
        <rFont val="Arial"/>
        <family val="2"/>
      </rPr>
      <t>i5</t>
    </r>
    <r>
      <rPr>
        <sz val="8"/>
        <color rgb="FF454545"/>
        <rFont val="Arial"/>
        <family val="2"/>
      </rPr>
      <t xml:space="preserve"> • 256GB</t>
    </r>
  </si>
  <si>
    <r>
      <rPr>
        <b/>
        <sz val="8"/>
        <color rgb="FF3E8DDD"/>
        <rFont val="Arial"/>
        <family val="2"/>
      </rPr>
      <t xml:space="preserve">Win 11 Pro </t>
    </r>
    <r>
      <rPr>
        <sz val="8"/>
        <color rgb="FF454545"/>
        <rFont val="Arial"/>
        <family val="2"/>
      </rPr>
      <t>• Mineral Grey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i5 • </t>
    </r>
    <r>
      <rPr>
        <b/>
        <sz val="8"/>
        <color rgb="FF454545"/>
        <rFont val="Arial"/>
        <family val="2"/>
      </rPr>
      <t>512GB</t>
    </r>
  </si>
  <si>
    <r>
      <rPr>
        <b/>
        <sz val="8"/>
        <color rgb="FF3E8DDD"/>
        <rFont val="Arial"/>
        <family val="2"/>
      </rPr>
      <t xml:space="preserve">Win 11 Pro </t>
    </r>
    <r>
      <rPr>
        <sz val="8"/>
        <color rgb="FF454545"/>
        <rFont val="Arial"/>
        <family val="2"/>
      </rPr>
      <t>• Mineral Grey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i7 • </t>
    </r>
    <r>
      <rPr>
        <b/>
        <sz val="8"/>
        <color rgb="FF454545"/>
        <rFont val="Arial"/>
        <family val="2"/>
      </rPr>
      <t>512GB</t>
    </r>
  </si>
  <si>
    <t>20WE005PGE</t>
  </si>
  <si>
    <t>20WE006QGE</t>
  </si>
  <si>
    <t>20WE005DGE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</si>
  <si>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Abyss Blue • </t>
    </r>
    <r>
      <rPr>
        <b/>
        <sz val="8"/>
        <color rgb="FF454545"/>
        <rFont val="Arial"/>
        <family val="2"/>
      </rPr>
      <t>i5</t>
    </r>
    <r>
      <rPr>
        <sz val="8"/>
        <color rgb="FF454545"/>
        <rFont val="Arial"/>
        <family val="2"/>
      </rPr>
      <t xml:space="preserve"> • 256GB</t>
    </r>
  </si>
  <si>
    <r>
      <rPr>
        <b/>
        <sz val="8"/>
        <color rgb="FF3E8DDD"/>
        <rFont val="Arial"/>
        <family val="2"/>
      </rPr>
      <t xml:space="preserve">Win 11 Pro </t>
    </r>
    <r>
      <rPr>
        <sz val="8"/>
        <color rgb="FF454545"/>
        <rFont val="Arial"/>
        <family val="2"/>
      </rPr>
      <t xml:space="preserve">• Abyss Blue • i5 • </t>
    </r>
    <r>
      <rPr>
        <b/>
        <sz val="8"/>
        <color rgb="FF454545"/>
        <rFont val="Arial"/>
        <family val="2"/>
      </rPr>
      <t>512GB</t>
    </r>
  </si>
  <si>
    <r>
      <rPr>
        <b/>
        <sz val="8"/>
        <color rgb="FF3E8DDD"/>
        <rFont val="Arial"/>
        <family val="2"/>
      </rPr>
      <t xml:space="preserve">Win 11 Pro </t>
    </r>
    <r>
      <rPr>
        <sz val="8"/>
        <color rgb="FF454545"/>
        <rFont val="Arial"/>
        <family val="2"/>
      </rPr>
      <t xml:space="preserve">• Abyss Blue • i7 • </t>
    </r>
    <r>
      <rPr>
        <b/>
        <sz val="8"/>
        <color rgb="FF454545"/>
        <rFont val="Arial"/>
        <family val="2"/>
      </rPr>
      <t>512GB</t>
    </r>
  </si>
  <si>
    <t>20WE005XGE</t>
  </si>
  <si>
    <t>20WE006SGE</t>
  </si>
  <si>
    <t>20WE005BGE</t>
  </si>
  <si>
    <t>20Y700AKGE</t>
  </si>
  <si>
    <t>20Y700AJGE</t>
  </si>
  <si>
    <t>20Y700AHGE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</si>
  <si>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i5 • 8GB • 256GB SSD</t>
    </r>
  </si>
  <si>
    <r>
      <rPr>
        <b/>
        <sz val="8"/>
        <color rgb="FF3E8DDD"/>
        <rFont val="Arial"/>
        <family val="2"/>
      </rPr>
      <t xml:space="preserve">Win 11 Pro </t>
    </r>
    <r>
      <rPr>
        <sz val="8"/>
        <color rgb="FF454545"/>
        <rFont val="Arial"/>
        <family val="2"/>
      </rPr>
      <t xml:space="preserve">• 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</si>
  <si>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</t>
    </r>
    <r>
      <rPr>
        <b/>
        <sz val="8"/>
        <color rgb="FF454545"/>
        <rFont val="Arial"/>
        <family val="2"/>
      </rPr>
      <t xml:space="preserve"> i7</t>
    </r>
    <r>
      <rPr>
        <sz val="8"/>
        <color rgb="FF454545"/>
        <rFont val="Arial"/>
        <family val="2"/>
      </rPr>
      <t xml:space="preserve"> • 16GB • 512GB SSD</t>
    </r>
  </si>
  <si>
    <t>20TA00F3GE</t>
  </si>
  <si>
    <t>20TA00F7GE</t>
  </si>
  <si>
    <t>20TA00EWGE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</si>
  <si>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 xml:space="preserve">Ryzen 5 </t>
    </r>
    <r>
      <rPr>
        <sz val="8"/>
        <color rgb="FF454545"/>
        <rFont val="Arial"/>
        <family val="2"/>
      </rPr>
      <t>• 8GB • 256GB</t>
    </r>
  </si>
  <si>
    <r>
      <rPr>
        <b/>
        <sz val="8"/>
        <color rgb="FF3E8DDD"/>
        <rFont val="Arial"/>
        <family val="2"/>
      </rPr>
      <t>Win 11 Pro</t>
    </r>
    <r>
      <rPr>
        <b/>
        <sz val="8"/>
        <color rgb="FF454545"/>
        <rFont val="Arial"/>
        <family val="2"/>
      </rPr>
      <t xml:space="preserve"> • Ryzen 7 </t>
    </r>
    <r>
      <rPr>
        <sz val="8"/>
        <color rgb="FF454545"/>
        <rFont val="Arial"/>
        <family val="2"/>
      </rPr>
      <t>• 16GB • 512GB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</si>
  <si>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Ryzen 7 • 16GB • </t>
    </r>
    <r>
      <rPr>
        <b/>
        <sz val="8"/>
        <color rgb="FF454545"/>
        <rFont val="Arial"/>
        <family val="2"/>
      </rPr>
      <t>1TB</t>
    </r>
  </si>
  <si>
    <t>20YG00A3GE</t>
  </si>
  <si>
    <t>20YG009YGE</t>
  </si>
  <si>
    <t>20YG00A1GE</t>
  </si>
  <si>
    <t>20YG00A2GE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</si>
  <si>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i7 • 16GB • </t>
    </r>
    <r>
      <rPr>
        <b/>
        <sz val="8"/>
        <color rgb="FF454545"/>
        <rFont val="Arial"/>
        <family val="2"/>
      </rPr>
      <t>1TB SSD</t>
    </r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</si>
  <si>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i7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NVIDIA MX450</t>
    </r>
  </si>
  <si>
    <t>20TD00GNGE</t>
  </si>
  <si>
    <t>20TD00GSGE</t>
  </si>
  <si>
    <t>20TD00GLGE</t>
  </si>
  <si>
    <t>20TD00GJGE</t>
  </si>
  <si>
    <t>20TD00GHGE</t>
  </si>
  <si>
    <t>Win 11 Pro</t>
  </si>
  <si>
    <t>Windows 11 Pro 64, German</t>
  </si>
  <si>
    <t>65W Round Tip (2-pin, Wall-mount)</t>
  </si>
  <si>
    <t>Kensington® Nano Security Slot, 
Power-on password, Supervisor password, Hard disk password</t>
  </si>
  <si>
    <t>65W USB-C Slim (2-pin, Wall-mount)</t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</si>
  <si>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45% NTSC</t>
    </r>
  </si>
  <si>
    <r>
      <rPr>
        <b/>
        <sz val="8"/>
        <color rgb="FF454545"/>
        <rFont val="Arial"/>
        <family val="2"/>
      </rPr>
      <t xml:space="preserve">14" FHD </t>
    </r>
    <r>
      <rPr>
        <sz val="8"/>
        <color rgb="FF454545"/>
        <rFont val="Arial"/>
        <family val="2"/>
      </rPr>
      <t xml:space="preserve">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45% NTSC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</si>
  <si>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45% NTSC</t>
    </r>
  </si>
  <si>
    <r>
      <rPr>
        <b/>
        <sz val="8"/>
        <color rgb="FF454545"/>
        <rFont val="Arial"/>
        <family val="2"/>
      </rPr>
      <t xml:space="preserve">15.6" FHD </t>
    </r>
    <r>
      <rPr>
        <sz val="8"/>
        <color rgb="FF454545"/>
        <rFont val="Arial"/>
        <family val="2"/>
      </rPr>
      <t xml:space="preserve">(1920x1080) IPS 
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 45% NTSC</t>
    </r>
  </si>
  <si>
    <t>230W Slim Tip (3-pin)</t>
  </si>
  <si>
    <r>
      <rPr>
        <b/>
        <sz val="8"/>
        <color rgb="FF454545"/>
        <rFont val="Arial"/>
        <family val="2"/>
      </rPr>
      <t>13.3" WUXGA</t>
    </r>
    <r>
      <rPr>
        <sz val="8"/>
        <color rgb="FF454545"/>
        <rFont val="Arial"/>
        <family val="2"/>
      </rPr>
      <t xml:space="preserve"> (1920x1200) 
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Anti-glare,
100% sRGB, </t>
    </r>
    <r>
      <rPr>
        <b/>
        <sz val="8"/>
        <color rgb="FF454545"/>
        <rFont val="Arial"/>
        <family val="2"/>
      </rPr>
      <t>Dolby Vision</t>
    </r>
  </si>
  <si>
    <t>65W USB-C Slim (3-pin)</t>
  </si>
  <si>
    <r>
      <rPr>
        <b/>
        <sz val="8"/>
        <color rgb="FF454545"/>
        <rFont val="Arial"/>
        <family val="2"/>
      </rPr>
      <t>13.3" WQXGA</t>
    </r>
    <r>
      <rPr>
        <sz val="8"/>
        <color rgb="FF454545"/>
        <rFont val="Arial"/>
        <family val="2"/>
      </rPr>
      <t xml:space="preserve"> (2560x1600) 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Glossy, 
100% sRGB, Glass</t>
    </r>
  </si>
  <si>
    <r>
      <rPr>
        <b/>
        <sz val="8"/>
        <color rgb="FF454545"/>
        <rFont val="Arial"/>
        <family val="2"/>
      </rPr>
      <t>13.3" WQXGA</t>
    </r>
    <r>
      <rPr>
        <sz val="8"/>
        <color rgb="FF454545"/>
        <rFont val="Arial"/>
        <family val="2"/>
      </rPr>
      <t xml:space="preserve"> (2560x1600) 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Glossy, </t>
    </r>
    <r>
      <rPr>
        <b/>
        <sz val="8"/>
        <color rgb="FF454545"/>
        <rFont val="Arial"/>
        <family val="2"/>
      </rPr>
      <t>100% sRGB</t>
    </r>
    <r>
      <rPr>
        <sz val="8"/>
        <color rgb="FF454545"/>
        <rFont val="Arial"/>
        <family val="2"/>
      </rPr>
      <t xml:space="preserve">, Glass, </t>
    </r>
    <r>
      <rPr>
        <b/>
        <sz val="8"/>
        <color rgb="FF454545"/>
        <rFont val="Arial"/>
        <family val="2"/>
      </rPr>
      <t>Touch</t>
    </r>
    <r>
      <rPr>
        <sz val="8"/>
        <color rgb="FF454545"/>
        <rFont val="Arial"/>
        <family val="2"/>
      </rPr>
      <t xml:space="preserve">, Dolby Vision 
+ </t>
    </r>
    <r>
      <rPr>
        <b/>
        <sz val="8"/>
        <color rgb="FF454545"/>
        <rFont val="Arial"/>
        <family val="2"/>
      </rPr>
      <t>12" WQXGA</t>
    </r>
    <r>
      <rPr>
        <sz val="8"/>
        <color rgb="FF454545"/>
        <rFont val="Arial"/>
        <family val="2"/>
      </rPr>
      <t xml:space="preserve"> (2560x1600) </t>
    </r>
    <r>
      <rPr>
        <b/>
        <sz val="8"/>
        <color rgb="FF454545"/>
        <rFont val="Arial"/>
        <family val="2"/>
      </rPr>
      <t>E Ink</t>
    </r>
    <r>
      <rPr>
        <sz val="8"/>
        <color rgb="FF454545"/>
        <rFont val="Arial"/>
        <family val="2"/>
      </rPr>
      <t xml:space="preserve"> Glossy, Glass,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</si>
  <si>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4.0x4 
</t>
    </r>
    <r>
      <rPr>
        <sz val="8"/>
        <color theme="1" tint="0.499984740745262"/>
        <rFont val="Arial"/>
        <family val="2"/>
      </rPr>
      <t>Performance NVMe</t>
    </r>
  </si>
  <si>
    <t>ThinkBook Yoga Integrated Smart Pen</t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</si>
  <si>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Glossy, Glass, 100% sRGB, </t>
    </r>
    <r>
      <rPr>
        <b/>
        <sz val="8"/>
        <color rgb="FF454545"/>
        <rFont val="Arial"/>
        <family val="2"/>
      </rPr>
      <t>Touch</t>
    </r>
    <r>
      <rPr>
        <sz val="8"/>
        <color rgb="FF454545"/>
        <rFont val="Arial"/>
        <family val="2"/>
      </rPr>
      <t>, Dolby Vision</t>
    </r>
  </si>
  <si>
    <r>
      <t xml:space="preserve">1x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SO-DIMM 
DDR4-3200</t>
    </r>
  </si>
  <si>
    <r>
      <rPr>
        <b/>
        <sz val="8"/>
        <color rgb="FF454545"/>
        <rFont val="Arial"/>
        <family val="2"/>
      </rPr>
      <t xml:space="preserve">15.6" FHD </t>
    </r>
    <r>
      <rPr>
        <sz val="8"/>
        <color rgb="FF454545"/>
        <rFont val="Arial"/>
        <family val="2"/>
      </rPr>
      <t>(1920x1080) IPS 
250nits Anti-glare</t>
    </r>
  </si>
  <si>
    <r>
      <t>ThinkBook 15p</t>
    </r>
    <r>
      <rPr>
        <sz val="10"/>
        <color rgb="FF454545"/>
        <rFont val="Arial"/>
        <family val="2"/>
      </rPr>
      <t xml:space="preserve"> G2</t>
    </r>
  </si>
  <si>
    <t>21B1000WGE</t>
  </si>
  <si>
    <t>21B1000XGE</t>
  </si>
  <si>
    <t>21B1000YGE</t>
  </si>
  <si>
    <r>
      <rPr>
        <b/>
        <sz val="8"/>
        <color rgb="FF454545"/>
        <rFont val="Arial"/>
        <family val="2"/>
      </rPr>
      <t>i5-11400H</t>
    </r>
    <r>
      <rPr>
        <sz val="8"/>
        <color rgb="FF454545"/>
        <rFont val="Arial"/>
        <family val="2"/>
      </rPr>
      <t xml:space="preserve"> • 512GB SSD • </t>
    </r>
    <r>
      <rPr>
        <b/>
        <sz val="8"/>
        <color rgb="FF454545"/>
        <rFont val="Arial"/>
        <family val="2"/>
      </rPr>
      <t>GTX1650</t>
    </r>
    <r>
      <rPr>
        <sz val="8"/>
        <color rgb="FF454545"/>
        <rFont val="Arial"/>
        <family val="2"/>
      </rPr>
      <t xml:space="preserve"> Ti</t>
    </r>
  </si>
  <si>
    <t>Intel Tiger Lake H</t>
  </si>
  <si>
    <t>135W Slim Tip (3-pin)</t>
  </si>
  <si>
    <r>
      <rPr>
        <b/>
        <sz val="8"/>
        <color rgb="FF454545"/>
        <rFont val="Arial"/>
        <family val="2"/>
      </rPr>
      <t xml:space="preserve">Intel Core i5-11400H </t>
    </r>
    <r>
      <rPr>
        <sz val="8"/>
        <color rgb="FF454545"/>
        <rFont val="Arial"/>
        <family val="2"/>
      </rPr>
      <t xml:space="preserve">
(6C / 12T, 2.7 / 4.5GHz, 12MB)</t>
    </r>
  </si>
  <si>
    <r>
      <rPr>
        <b/>
        <sz val="8"/>
        <color rgb="FF454545"/>
        <rFont val="Arial"/>
        <family val="2"/>
      </rPr>
      <t>2x 8GB</t>
    </r>
    <r>
      <rPr>
        <sz val="8"/>
        <color rgb="FF454545"/>
        <rFont val="Arial"/>
        <family val="2"/>
      </rPr>
      <t xml:space="preserve"> SO-DIMM 
DDR4-3200</t>
    </r>
  </si>
  <si>
    <r>
      <rPr>
        <b/>
        <sz val="8"/>
        <color rgb="FF454545"/>
        <rFont val="Arial"/>
        <family val="2"/>
      </rPr>
      <t>2x 16GB</t>
    </r>
    <r>
      <rPr>
        <sz val="8"/>
        <color rgb="FF454545"/>
        <rFont val="Arial"/>
        <family val="2"/>
      </rPr>
      <t xml:space="preserve"> SO-DIMM 
DDR4-3200</t>
    </r>
  </si>
  <si>
    <r>
      <t xml:space="preserve">NVIDIA GeForce GTX 1650 
</t>
    </r>
    <r>
      <rPr>
        <sz val="8"/>
        <color rgb="FF454545"/>
        <rFont val="Arial"/>
        <family val="2"/>
      </rPr>
      <t>4GB GDDR6</t>
    </r>
  </si>
  <si>
    <r>
      <t xml:space="preserve">NVIDIA GeForce RTX 3050 
</t>
    </r>
    <r>
      <rPr>
        <sz val="8"/>
        <color rgb="FF454545"/>
        <rFont val="Arial"/>
        <family val="2"/>
      </rPr>
      <t>4GB GDDR6</t>
    </r>
  </si>
  <si>
    <r>
      <rPr>
        <b/>
        <sz val="8"/>
        <color rgb="FF454545"/>
        <rFont val="Arial"/>
        <family val="2"/>
      </rPr>
      <t>15.6" UHD</t>
    </r>
    <r>
      <rPr>
        <sz val="8"/>
        <color rgb="FF454545"/>
        <rFont val="Arial"/>
        <family val="2"/>
      </rPr>
      <t xml:space="preserve"> (3840x2160) IPS 
</t>
    </r>
    <r>
      <rPr>
        <b/>
        <sz val="8"/>
        <color rgb="FF454545"/>
        <rFont val="Arial"/>
        <family val="2"/>
      </rPr>
      <t>600nits</t>
    </r>
    <r>
      <rPr>
        <sz val="8"/>
        <color rgb="FF454545"/>
        <rFont val="Arial"/>
        <family val="2"/>
      </rPr>
      <t xml:space="preserve"> Anti-glare, 100% Adobe RGB,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Factory Color Calibration</t>
    </r>
  </si>
  <si>
    <r>
      <rPr>
        <b/>
        <sz val="8"/>
        <color rgb="FF454545"/>
        <rFont val="Arial"/>
        <family val="2"/>
      </rPr>
      <t>Up to 32GB</t>
    </r>
    <r>
      <rPr>
        <sz val="8"/>
        <color rgb="FF454545"/>
        <rFont val="Arial"/>
        <family val="2"/>
      </rPr>
      <t xml:space="preserve"> DDR4-3200 offering</t>
    </r>
  </si>
  <si>
    <t>359 x 249.5 x 19.9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</si>
  <si>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
1x </t>
    </r>
    <r>
      <rPr>
        <b/>
        <sz val="8"/>
        <color rgb="FF454545"/>
        <rFont val="Arial"/>
        <family val="2"/>
      </rPr>
      <t>USB 3.2 Gen 2</t>
    </r>
    <r>
      <rPr>
        <sz val="8"/>
        <color rgb="FF454545"/>
        <rFont val="Arial"/>
        <family val="2"/>
      </rPr>
      <t xml:space="preserve">,
1x </t>
    </r>
    <r>
      <rPr>
        <b/>
        <sz val="8"/>
        <color rgb="FF454545"/>
        <rFont val="Arial"/>
        <family val="2"/>
      </rPr>
      <t>Thunderbolt 4 / USB4™</t>
    </r>
    <r>
      <rPr>
        <sz val="8"/>
        <color rgb="FF454545"/>
        <rFont val="Arial"/>
        <family val="2"/>
      </rPr>
      <t xml:space="preserve"> 40Gbps (support data transfer, Power Delivery 3.0 and DisplayPort™ 1.4)</t>
    </r>
  </si>
  <si>
    <t>1x Card reader, 1x Ethernet (RJ-45), 
1x Headphone / microphone combo jack (3.5mm), 1x Power connector</t>
  </si>
  <si>
    <t>Supervisor password, Power-on password, Hard disk password, 
Self-healing BIOS</t>
  </si>
  <si>
    <r>
      <rPr>
        <b/>
        <sz val="8"/>
        <color rgb="FF454545"/>
        <rFont val="Arial"/>
        <family val="2"/>
      </rPr>
      <t>i7-11800H</t>
    </r>
    <r>
      <rPr>
        <sz val="8"/>
        <color rgb="FF454545"/>
        <rFont val="Arial"/>
        <family val="2"/>
      </rPr>
      <t xml:space="preserve"> • 512GB SSD • </t>
    </r>
    <r>
      <rPr>
        <b/>
        <sz val="8"/>
        <color rgb="FF454545"/>
        <rFont val="Arial"/>
        <family val="2"/>
      </rPr>
      <t>RTX 3050</t>
    </r>
  </si>
  <si>
    <r>
      <rPr>
        <b/>
        <sz val="8"/>
        <color rgb="FF454545"/>
        <rFont val="Arial"/>
        <family val="2"/>
      </rPr>
      <t>UHD 600nits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1TB SSD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RTX 3050 Ti</t>
    </r>
  </si>
  <si>
    <t>20WK00EUGE</t>
  </si>
  <si>
    <t>ThinkBook 15p G2</t>
  </si>
  <si>
    <t>Carbon Fiber (Top), Magnesium (Keyboard Cover), Aluminium (Bottom)</t>
  </si>
  <si>
    <t>15p G2</t>
  </si>
  <si>
    <t>i5-11400H</t>
  </si>
  <si>
    <t>RTX 3050</t>
  </si>
  <si>
    <t>82QY002WGE</t>
  </si>
  <si>
    <t>45W Round Tip (3-pin)</t>
  </si>
  <si>
    <r>
      <rPr>
        <b/>
        <sz val="8"/>
        <color rgb="FF454545"/>
        <rFont val="Arial"/>
        <family val="2"/>
      </rPr>
      <t xml:space="preserve">Intel Pentium Silver N6000 </t>
    </r>
    <r>
      <rPr>
        <sz val="8"/>
        <color rgb="FF454545"/>
        <rFont val="Arial"/>
        <family val="2"/>
      </rPr>
      <t xml:space="preserve">
(4C / 4T, 1.1 / 3.3GHz, 4MB L3)</t>
    </r>
  </si>
  <si>
    <r>
      <t xml:space="preserve">1x </t>
    </r>
    <r>
      <rPr>
        <b/>
        <sz val="8"/>
        <color rgb="FF454545"/>
        <rFont val="Arial"/>
        <family val="2"/>
      </rPr>
      <t>8GB</t>
    </r>
    <r>
      <rPr>
        <sz val="8"/>
        <color rgb="FF454545"/>
        <rFont val="Arial"/>
        <family val="2"/>
      </rPr>
      <t xml:space="preserve"> 
SO-DIMM DDR4-2933</t>
    </r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</si>
  <si>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TN 
250nits Anti-glare</t>
    </r>
  </si>
  <si>
    <r>
      <rPr>
        <b/>
        <sz val="8"/>
        <color rgb="FF454545"/>
        <rFont val="Arial"/>
        <family val="2"/>
      </rPr>
      <t>Up to 8GB</t>
    </r>
    <r>
      <rPr>
        <sz val="8"/>
        <color rgb="FF454545"/>
        <rFont val="Arial"/>
        <family val="2"/>
      </rPr>
      <t xml:space="preserve"> 
DDR4-2933 offering</t>
    </r>
  </si>
  <si>
    <t>DDR4-2933</t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</si>
  <si>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</t>
    </r>
    <r>
      <rPr>
        <sz val="8"/>
        <color rgb="FF454545"/>
        <rFont val="Arial"/>
        <family val="2"/>
      </rPr>
      <t xml:space="preserve"> Gen 1, 
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
(support data transfer only)</t>
    </r>
  </si>
  <si>
    <t>1x Ethernet (RJ-45), 1x Headphone / microphone combo jack (3.5mm), 
1x Power connector</t>
  </si>
  <si>
    <r>
      <rPr>
        <b/>
        <sz val="8"/>
        <color rgb="FF3E8DDD"/>
        <rFont val="Arial"/>
        <family val="2"/>
      </rPr>
      <t>Win 11 Pro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 xml:space="preserve">Pentium N6000 </t>
    </r>
    <r>
      <rPr>
        <sz val="8"/>
        <color rgb="FF454545"/>
        <rFont val="Arial"/>
        <family val="2"/>
      </rPr>
      <t>• 256GB</t>
    </r>
  </si>
  <si>
    <t>20XF007GGE</t>
  </si>
  <si>
    <t>1Y Premier Support TP Main/TP Halo WHB (CPN) (5WS1B38516)</t>
  </si>
  <si>
    <t>Windows 11 DG 
Windows 10 Pro 64, German</t>
  </si>
  <si>
    <r>
      <t xml:space="preserve">R7 PRO • 512GB • </t>
    </r>
    <r>
      <rPr>
        <b/>
        <sz val="8"/>
        <color rgb="FF3E8DDD"/>
        <rFont val="Arial"/>
        <family val="2"/>
      </rPr>
      <t>5G LTE</t>
    </r>
    <r>
      <rPr>
        <sz val="8"/>
        <color rgb="FF454545"/>
        <rFont val="Arial"/>
        <family val="2"/>
      </rPr>
      <t xml:space="preserve"> • HD Cam</t>
    </r>
  </si>
  <si>
    <t>20WM01R7GE</t>
  </si>
  <si>
    <t>ThinkReality</t>
  </si>
  <si>
    <t>Jasper Lake</t>
  </si>
  <si>
    <t>N6000</t>
  </si>
  <si>
    <t>Win 10 Pro DG</t>
  </si>
  <si>
    <t>1YR Premier</t>
  </si>
  <si>
    <t>20WM003WGE</t>
  </si>
  <si>
    <t>20V7Z9AKXX</t>
  </si>
  <si>
    <t>A3</t>
  </si>
  <si>
    <t>1YR Exchange</t>
  </si>
  <si>
    <r>
      <rPr>
        <b/>
        <sz val="8"/>
        <color rgb="FF454545"/>
        <rFont val="Arial"/>
        <family val="2"/>
      </rPr>
      <t>AMD Ryzen 5 PRO 4650U</t>
    </r>
    <r>
      <rPr>
        <sz val="8"/>
        <color rgb="FF454545"/>
        <rFont val="Arial"/>
        <family val="2"/>
      </rPr>
      <t xml:space="preserve"> 
(6C / 12T, 2.1 / 4.0GHz, 
3MB L2 / 8MB L3)</t>
    </r>
  </si>
  <si>
    <t>20WM01M1GE</t>
  </si>
  <si>
    <t>IR &amp; 720p with ThinkShutter</t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</si>
  <si>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2280 PCIe x4 NVMe Opal</t>
    </r>
  </si>
  <si>
    <t>Intel Jasper Lake</t>
  </si>
  <si>
    <r>
      <rPr>
        <b/>
        <sz val="8"/>
        <color rgb="FF454545"/>
        <rFont val="Arial"/>
        <family val="2"/>
      </rPr>
      <t>16" WQUXGA</t>
    </r>
    <r>
      <rPr>
        <sz val="8"/>
        <color rgb="FF454545"/>
        <rFont val="Arial"/>
        <family val="2"/>
      </rPr>
      <t xml:space="preserve"> (3840x2400) IPS 
</t>
    </r>
    <r>
      <rPr>
        <b/>
        <sz val="8"/>
        <color rgb="FF454545"/>
        <rFont val="Arial"/>
        <family val="2"/>
      </rPr>
      <t xml:space="preserve">600nits </t>
    </r>
    <r>
      <rPr>
        <sz val="8"/>
        <color rgb="FF454545"/>
        <rFont val="Arial"/>
        <family val="2"/>
      </rPr>
      <t xml:space="preserve">Anti-glare, 100% Adobe RGB, </t>
    </r>
    <r>
      <rPr>
        <b/>
        <sz val="8"/>
        <color rgb="FF454545"/>
        <rFont val="Arial"/>
        <family val="2"/>
      </rPr>
      <t>Low Blue Light</t>
    </r>
    <r>
      <rPr>
        <sz val="8"/>
        <color rgb="FF454545"/>
        <rFont val="Arial"/>
        <family val="2"/>
      </rPr>
      <t>,</t>
    </r>
    <r>
      <rPr>
        <b/>
        <sz val="8"/>
        <color rgb="FF454545"/>
        <rFont val="Arial"/>
        <family val="2"/>
      </rPr>
      <t xml:space="preserve"> HDR 400</t>
    </r>
    <r>
      <rPr>
        <sz val="8"/>
        <color rgb="FF454545"/>
        <rFont val="Arial"/>
        <family val="2"/>
      </rPr>
      <t>, 
Dolby Vision</t>
    </r>
  </si>
  <si>
    <r>
      <rPr>
        <b/>
        <sz val="8"/>
        <color rgb="FF454545"/>
        <rFont val="Arial"/>
        <family val="2"/>
      </rPr>
      <t xml:space="preserve">16" WQUXGA </t>
    </r>
    <r>
      <rPr>
        <sz val="8"/>
        <color rgb="FF454545"/>
        <rFont val="Arial"/>
        <family val="2"/>
      </rPr>
      <t>(3840x2400)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>IPS</t>
    </r>
    <r>
      <rPr>
        <b/>
        <sz val="8"/>
        <color rgb="FF454545"/>
        <rFont val="Arial"/>
        <family val="2"/>
      </rPr>
      <t xml:space="preserve"> 
600nits</t>
    </r>
    <r>
      <rPr>
        <sz val="8"/>
        <color rgb="FF454545"/>
        <rFont val="Arial"/>
        <family val="2"/>
      </rPr>
      <t xml:space="preserve"> AR (anti-reflection) / 
AS (anti-smudge), 100% Adobe RGB, </t>
    </r>
    <r>
      <rPr>
        <b/>
        <sz val="8"/>
        <color rgb="FF454545"/>
        <rFont val="Arial"/>
        <family val="2"/>
      </rPr>
      <t xml:space="preserve">Low Blue Light, HDR 400, 
</t>
    </r>
    <r>
      <rPr>
        <sz val="8"/>
        <color rgb="FF454545"/>
        <rFont val="Arial"/>
        <family val="2"/>
      </rPr>
      <t xml:space="preserve">Dolby Vision, </t>
    </r>
    <r>
      <rPr>
        <b/>
        <sz val="8"/>
        <color rgb="FF454545"/>
        <rFont val="Arial"/>
        <family val="2"/>
      </rPr>
      <t>Touch</t>
    </r>
  </si>
  <si>
    <t>20U70061GE</t>
  </si>
  <si>
    <t>20U7005YGE</t>
  </si>
  <si>
    <t>20UD005XGE</t>
  </si>
  <si>
    <t>20UD005TGE</t>
  </si>
  <si>
    <t>20UD005SGE</t>
  </si>
  <si>
    <t>20UH0052GE</t>
  </si>
  <si>
    <t>20UF0039GE</t>
  </si>
  <si>
    <t>20UB003GGE</t>
  </si>
  <si>
    <t>20VK007GGE</t>
  </si>
  <si>
    <t>20VK007UGE</t>
  </si>
  <si>
    <t>20VK006BGE</t>
  </si>
  <si>
    <t>20VK007HGE</t>
  </si>
  <si>
    <r>
      <rPr>
        <b/>
        <sz val="8"/>
        <color rgb="FF454545"/>
        <rFont val="Arial"/>
        <family val="2"/>
      </rPr>
      <t>13.3"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 xml:space="preserve">300nits </t>
    </r>
    <r>
      <rPr>
        <sz val="8"/>
        <color rgb="FF454545"/>
        <rFont val="Arial"/>
        <family val="2"/>
      </rPr>
      <t xml:space="preserve">
AR (anti-reflection) / AS (anti-smudge), </t>
    </r>
    <r>
      <rPr>
        <b/>
        <sz val="8"/>
        <color rgb="FF454545"/>
        <rFont val="Arial"/>
        <family val="2"/>
      </rPr>
      <t>Touch</t>
    </r>
  </si>
  <si>
    <t>PN geändert (baugleich)</t>
  </si>
  <si>
    <t>Non-Ethernet / non-mech. Dock</t>
  </si>
  <si>
    <t>Power-on password, Supervisor password, Hard disk password,
Self-healing BIOS</t>
  </si>
  <si>
    <t>20X300GEGE</t>
  </si>
  <si>
    <t>20X300J7GE</t>
  </si>
  <si>
    <t>20X300GGGE</t>
  </si>
  <si>
    <t>20X300G2GE</t>
  </si>
  <si>
    <t>20X300GBGE</t>
  </si>
  <si>
    <t>20X300G1GE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</si>
  <si>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 and DisplayPort 1.4), 1x </t>
    </r>
    <r>
      <rPr>
        <b/>
        <sz val="8"/>
        <color rgb="FF454545"/>
        <rFont val="Arial"/>
        <family val="2"/>
      </rPr>
      <t>Thunderbolt 4 / USB4 40Gbps</t>
    </r>
    <r>
      <rPr>
        <sz val="8"/>
        <color rgb="FF454545"/>
        <rFont val="Arial"/>
        <family val="2"/>
      </rPr>
      <t xml:space="preserve"> (support data transfer, Power Delivery 3.0 and DisplayPort 1.4)</t>
    </r>
  </si>
  <si>
    <t>1x microSD card reader
1x Headphone / microphone 
combo jack (3.5mm)</t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</si>
  <si>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2280 PCIe 3.0x4 NVMe Opal</t>
    </r>
  </si>
  <si>
    <t>20W000QQGE</t>
  </si>
  <si>
    <t>20W000QXGE</t>
  </si>
  <si>
    <t>20W000PJGE</t>
  </si>
  <si>
    <t>20W000NUGE</t>
  </si>
  <si>
    <t>20W000QYGE</t>
  </si>
  <si>
    <t>20W000P2GE</t>
  </si>
  <si>
    <t>20W000Q4GE</t>
  </si>
  <si>
    <t>20W000Q5GE</t>
  </si>
  <si>
    <t>20W000NVGE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</si>
  <si>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2x </t>
    </r>
    <r>
      <rPr>
        <b/>
        <sz val="8"/>
        <color rgb="FF454545"/>
        <rFont val="Arial"/>
        <family val="2"/>
      </rPr>
      <t>Thunderbolt 4 / USB4 40Gbps</t>
    </r>
    <r>
      <rPr>
        <sz val="8"/>
        <color rgb="FF454545"/>
        <rFont val="Arial"/>
        <family val="2"/>
      </rPr>
      <t xml:space="preserve"> (support data transfer, Power Delivery 3.0 and DisplayPort 1.4a)</t>
    </r>
  </si>
  <si>
    <t>20W400JGGE</t>
  </si>
  <si>
    <t>20W400J9GE</t>
  </si>
  <si>
    <t>20W400JKGE</t>
  </si>
  <si>
    <t>20W400HUGE</t>
  </si>
  <si>
    <t>20W400J6GE</t>
  </si>
  <si>
    <t>20W400J3GE</t>
  </si>
  <si>
    <t>20W400JFGE</t>
  </si>
  <si>
    <t>20W400J0GE</t>
  </si>
  <si>
    <t>1x microSD card reader,
1x Headphone / microphone 
combo jack (3.5mm)</t>
  </si>
  <si>
    <t>3Y Premier Support upgrade from 1Y Premier Support (5WS1B38518)</t>
  </si>
  <si>
    <t>2Y Premier Support upgrade from 1Y Premier Support (5WS1B38517)</t>
  </si>
  <si>
    <t xml:space="preserve">	
2Y Premier Support upgrade from 1Y Premier Support (5WS1B38517)</t>
  </si>
  <si>
    <r>
      <rPr>
        <b/>
        <sz val="8"/>
        <color rgb="FF454545"/>
        <rFont val="Arial"/>
        <family val="2"/>
      </rPr>
      <t>R5 PRO</t>
    </r>
    <r>
      <rPr>
        <sz val="8"/>
        <color rgb="FF454545"/>
        <rFont val="Arial"/>
        <family val="2"/>
      </rPr>
      <t xml:space="preserve"> • 8GB • 256GB • </t>
    </r>
    <r>
      <rPr>
        <b/>
        <sz val="8"/>
        <color rgb="FF454545"/>
        <rFont val="Arial"/>
        <family val="2"/>
      </rPr>
      <t>No FPR</t>
    </r>
  </si>
  <si>
    <t>20U50063GE</t>
  </si>
  <si>
    <t xml:space="preserve">	1.61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</si>
  <si>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 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and DisplayPort 1.2), 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and DisplayPort 1.2)</t>
    </r>
  </si>
  <si>
    <t>1x microSD card reader, 1x Ethernet (RJ-45), 1x Headphone / microphone combo jack (3.5mm), 1x Side docking connector</t>
  </si>
  <si>
    <t>Supervisor password, Power-on password, Hard disk password, Self-healing BIOS</t>
  </si>
  <si>
    <r>
      <rPr>
        <b/>
        <sz val="8"/>
        <color rgb="FF454545"/>
        <rFont val="Arial"/>
        <family val="2"/>
      </rPr>
      <t>R5 PRO</t>
    </r>
    <r>
      <rPr>
        <sz val="8"/>
        <color rgb="FF454545"/>
        <rFont val="Arial"/>
        <family val="2"/>
      </rPr>
      <t xml:space="preserve"> • 8GB • 256GB • </t>
    </r>
    <r>
      <rPr>
        <b/>
        <sz val="8"/>
        <color rgb="FF454545"/>
        <rFont val="Arial"/>
        <family val="2"/>
      </rPr>
      <t>no FPR</t>
    </r>
  </si>
  <si>
    <r>
      <t xml:space="preserve">R7 PRO • </t>
    </r>
    <r>
      <rPr>
        <b/>
        <sz val="8"/>
        <color rgb="FF454545"/>
        <rFont val="Arial"/>
        <family val="2"/>
      </rPr>
      <t>WWAN Ready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HD Cam</t>
    </r>
  </si>
  <si>
    <t>20U70066GE</t>
  </si>
  <si>
    <t>CF Hybrid (Top), Magnesium (Keyboard Cover), Magnesium (Bottom)</t>
  </si>
  <si>
    <r>
      <rPr>
        <b/>
        <sz val="8"/>
        <color rgb="FF454545"/>
        <rFont val="Arial"/>
        <family val="2"/>
      </rPr>
      <t xml:space="preserve">300nits Touch </t>
    </r>
    <r>
      <rPr>
        <sz val="8"/>
        <color rgb="FF454545"/>
        <rFont val="Arial"/>
        <family val="2"/>
      </rPr>
      <t>• R7 • WWAN Ready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</si>
  <si>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
Anti-glare,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</si>
  <si>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>R5 PRO</t>
    </r>
    <r>
      <rPr>
        <sz val="8"/>
        <color rgb="FF454545"/>
        <rFont val="Arial"/>
        <family val="2"/>
      </rPr>
      <t xml:space="preserve"> • 8GB • 256GB • </t>
    </r>
    <r>
      <rPr>
        <b/>
        <sz val="8"/>
        <color rgb="FF454545"/>
        <rFont val="Arial"/>
        <family val="2"/>
      </rPr>
      <t>HD Cam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</si>
  <si>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</t>
    </r>
  </si>
  <si>
    <t>323mm x 217mm x 14.9mm</t>
  </si>
  <si>
    <t>1.09 kg</t>
  </si>
  <si>
    <t>20QD002YGE, 20KH006EGE</t>
  </si>
  <si>
    <r>
      <t xml:space="preserve">ThinkPad X1 Yoga </t>
    </r>
    <r>
      <rPr>
        <sz val="10"/>
        <color rgb="FF454545"/>
        <rFont val="Arial"/>
        <family val="2"/>
      </rPr>
      <t>G5</t>
    </r>
    <r>
      <rPr>
        <sz val="11"/>
        <color theme="1"/>
        <rFont val="Calibri"/>
        <family val="2"/>
        <scheme val="minor"/>
      </rPr>
      <t/>
    </r>
  </si>
  <si>
    <r>
      <t xml:space="preserve">FHD • </t>
    </r>
    <r>
      <rPr>
        <b/>
        <sz val="8"/>
        <color rgb="FF454545"/>
        <rFont val="Arial"/>
        <family val="2"/>
      </rPr>
      <t>i7</t>
    </r>
    <r>
      <rPr>
        <sz val="8"/>
        <color rgb="FF454545"/>
        <rFont val="Arial"/>
        <family val="2"/>
      </rPr>
      <t xml:space="preserve"> • 16GB • 512GB SSD</t>
    </r>
  </si>
  <si>
    <r>
      <rPr>
        <b/>
        <sz val="8"/>
        <color rgb="FF454545"/>
        <rFont val="Arial"/>
        <family val="2"/>
      </rPr>
      <t>Intel Core i7-10510U</t>
    </r>
    <r>
      <rPr>
        <sz val="8"/>
        <color rgb="FF454545"/>
        <rFont val="Arial"/>
        <family val="2"/>
      </rPr>
      <t xml:space="preserve">
(4C / 8T, 1.8 / 4.9GHz, 8MB)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</si>
  <si>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
LPDDR3-2133</t>
    </r>
  </si>
  <si>
    <r>
      <rPr>
        <b/>
        <sz val="8"/>
        <color rgb="FF454545"/>
        <rFont val="Arial"/>
        <family val="2"/>
      </rPr>
      <t xml:space="preserve">8GB </t>
    </r>
    <r>
      <rPr>
        <sz val="8"/>
        <color rgb="FF454545"/>
        <rFont val="Arial"/>
        <family val="2"/>
      </rPr>
      <t>or</t>
    </r>
    <r>
      <rPr>
        <b/>
        <sz val="8"/>
        <color rgb="FF454545"/>
        <rFont val="Arial"/>
        <family val="2"/>
      </rPr>
      <t xml:space="preserve"> 16GB </t>
    </r>
    <r>
      <rPr>
        <sz val="8"/>
        <color rgb="FF454545"/>
        <rFont val="Arial"/>
        <family val="2"/>
      </rPr>
      <t xml:space="preserve">/ 2133MHz LPDDR3 / soldered to systemboard, </t>
    </r>
    <r>
      <rPr>
        <b/>
        <sz val="8"/>
        <color rgb="FF454545"/>
        <rFont val="Arial"/>
        <family val="2"/>
      </rPr>
      <t>no sockets</t>
    </r>
  </si>
  <si>
    <t>323mm x 218mm x 15.5mm</t>
  </si>
  <si>
    <t>20QF0024GE, 20LD002KGE</t>
  </si>
  <si>
    <r>
      <rPr>
        <b/>
        <sz val="8"/>
        <color rgb="FF454545"/>
        <rFont val="Arial"/>
        <family val="2"/>
      </rPr>
      <t>4K HDR</t>
    </r>
    <r>
      <rPr>
        <sz val="8"/>
        <color rgb="FF454545"/>
        <rFont val="Arial"/>
        <family val="2"/>
      </rPr>
      <t xml:space="preserve"> • i7 • 16GB • 512GB</t>
    </r>
  </si>
  <si>
    <r>
      <rPr>
        <b/>
        <sz val="8"/>
        <color rgb="FF454545"/>
        <rFont val="Arial"/>
        <family val="2"/>
      </rPr>
      <t>AMD Ryzen 7 PRO 4750U</t>
    </r>
    <r>
      <rPr>
        <sz val="8"/>
        <color rgb="FF454545"/>
        <rFont val="Arial"/>
        <family val="2"/>
      </rPr>
      <t xml:space="preserve"> 
(8C / 16T, 1.7 / 4.1GHz, 
4MB L2 / 8MB L3)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</si>
  <si>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3.0x2 NVMe</t>
    </r>
  </si>
  <si>
    <r>
      <rPr>
        <b/>
        <sz val="8"/>
        <color rgb="FF454545"/>
        <rFont val="Arial"/>
        <family val="2"/>
      </rPr>
      <t xml:space="preserve">Up to 24GB </t>
    </r>
    <r>
      <rPr>
        <sz val="8"/>
        <color rgb="FF454545"/>
        <rFont val="Arial"/>
        <family val="2"/>
      </rPr>
      <t xml:space="preserve">
(8GB soldered + 16GB SO-DIMM) 
DDR4-3200</t>
    </r>
  </si>
  <si>
    <r>
      <rPr>
        <b/>
        <sz val="8"/>
        <color rgb="FF454545"/>
        <rFont val="Arial"/>
        <family val="2"/>
      </rPr>
      <t xml:space="preserve">Up to 32GB </t>
    </r>
    <r>
      <rPr>
        <sz val="8"/>
        <color rgb="FF454545"/>
        <rFont val="Arial"/>
        <family val="2"/>
      </rPr>
      <t xml:space="preserve">
(16GB soldered + 16GB SO-DIMM) 
DDR4-3200</t>
    </r>
  </si>
  <si>
    <t>PPS / GF (Top), Magnesium-aluminium (Keyboard Cover), Magnesium-aluminium (Bottom)</t>
  </si>
  <si>
    <t>ThinkPad Ethernet Extension Adapter Gen 2</t>
  </si>
  <si>
    <r>
      <rPr>
        <b/>
        <sz val="8"/>
        <color rgb="FF454545"/>
        <rFont val="Arial"/>
        <family val="2"/>
      </rPr>
      <t>14" UHD</t>
    </r>
    <r>
      <rPr>
        <sz val="8"/>
        <color rgb="FF454545"/>
        <rFont val="Arial"/>
        <family val="2"/>
      </rPr>
      <t xml:space="preserve"> (3840x2160) IPS </t>
    </r>
    <r>
      <rPr>
        <b/>
        <sz val="8"/>
        <color rgb="FF454545"/>
        <rFont val="Arial"/>
        <family val="2"/>
      </rPr>
      <t>500nits</t>
    </r>
    <r>
      <rPr>
        <sz val="8"/>
        <color rgb="FF454545"/>
        <rFont val="Arial"/>
        <family val="2"/>
      </rPr>
      <t xml:space="preserve"> 
AR (anti-reflection) / AS (anti-smudge), Touch, </t>
    </r>
    <r>
      <rPr>
        <b/>
        <sz val="8"/>
        <color rgb="FF454545"/>
        <rFont val="Arial"/>
        <family val="2"/>
      </rPr>
      <t>HDR 400</t>
    </r>
    <r>
      <rPr>
        <sz val="8"/>
        <color rgb="FF454545"/>
        <rFont val="Arial"/>
        <family val="2"/>
      </rPr>
      <t>, Dolby Vision</t>
    </r>
  </si>
  <si>
    <t>Aluminium (Top) 
+ Magnesium (Bottom)</t>
  </si>
  <si>
    <r>
      <rPr>
        <b/>
        <sz val="8"/>
        <color rgb="FF454545"/>
        <rFont val="Arial"/>
        <family val="2"/>
      </rPr>
      <t xml:space="preserve">14" FHD </t>
    </r>
    <r>
      <rPr>
        <sz val="8"/>
        <color rgb="FF454545"/>
        <rFont val="Arial"/>
        <family val="2"/>
      </rPr>
      <t xml:space="preserve">(1920x1080) </t>
    </r>
    <r>
      <rPr>
        <b/>
        <sz val="8"/>
        <color rgb="FF454545"/>
        <rFont val="Arial"/>
        <family val="2"/>
      </rPr>
      <t>Low Power</t>
    </r>
    <r>
      <rPr>
        <sz val="8"/>
        <color rgb="FF454545"/>
        <rFont val="Arial"/>
        <family val="2"/>
      </rPr>
      <t xml:space="preserve"> 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>, AR (anti-reflection) / AS (anti-smudge), Touch</t>
    </r>
  </si>
  <si>
    <t>ThinkPad L Sondermodelle</t>
  </si>
  <si>
    <t>ThinkPad T Sondermodelle</t>
  </si>
  <si>
    <t>ThinkPad X1 Sondermodelle</t>
  </si>
  <si>
    <t>Form Factor</t>
  </si>
  <si>
    <t>LTS Sondermodelle - Einmalige Chance</t>
  </si>
  <si>
    <t>X1 Yoga G5</t>
  </si>
  <si>
    <t>Clamshell</t>
  </si>
  <si>
    <t>Convertible</t>
  </si>
  <si>
    <t>Glasses</t>
  </si>
  <si>
    <t>20QF0024GE</t>
  </si>
  <si>
    <t>Inkl. Ethernet / non-mech. Dock</t>
  </si>
  <si>
    <t>20X300N9GE</t>
  </si>
  <si>
    <t>20X300PAGE</t>
  </si>
  <si>
    <t>20X300P0GE</t>
  </si>
  <si>
    <t>20X300NFGE</t>
  </si>
  <si>
    <t>20X300PLGE</t>
  </si>
  <si>
    <t>20X300N5GE</t>
  </si>
  <si>
    <t>20W000XWGE</t>
  </si>
  <si>
    <t>20W000XXGE</t>
  </si>
  <si>
    <t>20W000XYGE</t>
  </si>
  <si>
    <t>20W000Y0GE</t>
  </si>
  <si>
    <t>20W000Y1GE</t>
  </si>
  <si>
    <t>20W000Y2GE</t>
  </si>
  <si>
    <t>20W000Y3GE</t>
  </si>
  <si>
    <t>20W000Y4GE</t>
  </si>
  <si>
    <t>20W000Y5GE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</si>
  <si>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, 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On),</t>
    </r>
    <r>
      <rPr>
        <b/>
        <sz val="8"/>
        <color rgb="FF454545"/>
        <rFont val="Arial"/>
        <family val="2"/>
      </rPr>
      <t xml:space="preserve"> 2x Thunderbolt 4</t>
    </r>
    <r>
      <rPr>
        <sz val="8"/>
        <color rgb="FF454545"/>
        <rFont val="Arial"/>
        <family val="2"/>
      </rPr>
      <t xml:space="preserve"> / </t>
    </r>
    <r>
      <rPr>
        <b/>
        <sz val="8"/>
        <color rgb="FF454545"/>
        <rFont val="Arial"/>
        <family val="2"/>
      </rPr>
      <t>USB4 40Gbps</t>
    </r>
    <r>
      <rPr>
        <sz val="8"/>
        <color rgb="FF454545"/>
        <rFont val="Arial"/>
        <family val="2"/>
      </rPr>
      <t xml:space="preserve"> (support data transfer, Power Delivery 3.0 and DisplayPort 1.4a)</t>
    </r>
  </si>
  <si>
    <t>1x microSD card reader, 1x Ethernet
(RJ-45), 1x headphone / microphone combo jack (3.5mm)</t>
  </si>
  <si>
    <t>20W400MVGE</t>
  </si>
  <si>
    <t>20W400NLGE</t>
  </si>
  <si>
    <t>20W400NMGE</t>
  </si>
  <si>
    <t>20W400MWGE</t>
  </si>
  <si>
    <t>20W400NNGE</t>
  </si>
  <si>
    <t>20W400NPGE</t>
  </si>
  <si>
    <t>20W400NQGE</t>
  </si>
  <si>
    <t>20W400NRGE</t>
  </si>
  <si>
    <t>Wi-Fi 6 11ax, 2x2 + BT5.2</t>
  </si>
  <si>
    <t>1Y Premier TP Main WHB (CPN) (5WS1B09491)</t>
  </si>
  <si>
    <t>1x microSD card reader, 1x Ethernet 
(RJ-45), 1x headphone / microphone combo jack (3.5mm)</t>
  </si>
  <si>
    <t>20X100PSGE</t>
  </si>
  <si>
    <t>20X100PTGE</t>
  </si>
  <si>
    <t>20X100PWGE</t>
  </si>
  <si>
    <t>20X100Q0GE</t>
  </si>
  <si>
    <t>20X100P5GE</t>
  </si>
  <si>
    <t>20X100PEGE</t>
  </si>
  <si>
    <t>20UH005FGE</t>
  </si>
  <si>
    <r>
      <rPr>
        <b/>
        <sz val="8"/>
        <color rgb="FF3E8DDD"/>
        <rFont val="Arial"/>
        <family val="2"/>
      </rPr>
      <t>3YR Premier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 xml:space="preserve">R5 </t>
    </r>
    <r>
      <rPr>
        <sz val="8"/>
        <color rgb="FF454545"/>
        <rFont val="Arial"/>
        <family val="2"/>
      </rPr>
      <t>• 16GB • 512GB</t>
    </r>
  </si>
  <si>
    <t>5Y Premier Support upgrade from 3Y Premier Support (5WS0W86735)</t>
  </si>
  <si>
    <t>4Y Premier Support upgrade from 3Y Premier Support (5WS0W86726)</t>
  </si>
  <si>
    <t>3Y Premier TP Main HB (CPN) (5WS1B00998)</t>
  </si>
  <si>
    <r>
      <t xml:space="preserve">14" FHD (1920x1080) </t>
    </r>
    <r>
      <rPr>
        <b/>
        <sz val="8"/>
        <color rgb="FF454545"/>
        <rFont val="Arial"/>
        <family val="2"/>
      </rPr>
      <t xml:space="preserve">Low Power </t>
    </r>
    <r>
      <rPr>
        <sz val="8"/>
        <color rgb="FF454545"/>
        <rFont val="Arial"/>
        <family val="2"/>
      </rPr>
      <t xml:space="preserve">
IPS </t>
    </r>
    <r>
      <rPr>
        <b/>
        <sz val="8"/>
        <color rgb="FF454545"/>
        <rFont val="Arial"/>
        <family val="2"/>
      </rPr>
      <t>400nits</t>
    </r>
    <r>
      <rPr>
        <sz val="8"/>
        <color rgb="FF454545"/>
        <rFont val="Arial"/>
        <family val="2"/>
      </rPr>
      <t xml:space="preserve"> Anti-glare</t>
    </r>
  </si>
  <si>
    <t>1.35 kg</t>
  </si>
  <si>
    <t>329.0 x 226.15 x 16.7 mm</t>
  </si>
  <si>
    <t>20QD002YGE</t>
  </si>
  <si>
    <r>
      <t xml:space="preserve">1x </t>
    </r>
    <r>
      <rPr>
        <b/>
        <sz val="8"/>
        <color rgb="FF454545"/>
        <rFont val="Arial"/>
        <family val="2"/>
      </rPr>
      <t xml:space="preserve">8GB </t>
    </r>
    <r>
      <rPr>
        <sz val="8"/>
        <color rgb="FF454545"/>
        <rFont val="Arial"/>
        <family val="2"/>
      </rPr>
      <t xml:space="preserve">
SO-DIMM DDR4-3200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</si>
  <si>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
IPS 250nits Anti-glare</t>
    </r>
  </si>
  <si>
    <r>
      <t xml:space="preserve">
Notebook Portfolio </t>
    </r>
    <r>
      <rPr>
        <sz val="8"/>
        <color theme="1" tint="0.499984740745262"/>
        <rFont val="Arial"/>
        <family val="2"/>
      </rPr>
      <t>T1</t>
    </r>
  </si>
  <si>
    <t xml:space="preserve">
Education Portfolio</t>
  </si>
  <si>
    <t>ThinkBook 13x G1</t>
  </si>
  <si>
    <r>
      <t>Commercial Notebook Topseller</t>
    </r>
    <r>
      <rPr>
        <sz val="10"/>
        <color theme="1" tint="0.499984740745262"/>
        <rFont val="Arial"/>
        <family val="2"/>
      </rPr>
      <t xml:space="preserve"> NAVIGATION</t>
    </r>
  </si>
  <si>
    <t>ThinkPad L15 AMD G1</t>
  </si>
  <si>
    <t>ThinkPad T14 AMD G2</t>
  </si>
  <si>
    <t>ThinkPad T14s AMD G2</t>
  </si>
  <si>
    <t xml:space="preserve"> X1 Extreme G4</t>
  </si>
  <si>
    <t>ThinkPad_X1_Yoga_G5</t>
  </si>
  <si>
    <t>15" Essential »</t>
  </si>
  <si>
    <t>17" Midrange »</t>
  </si>
  <si>
    <t>14" Modern Midrange »</t>
  </si>
  <si>
    <t>15" Modern Midrange »</t>
  </si>
  <si>
    <t>14" Progressive Midrange »</t>
  </si>
  <si>
    <t>15" Progressive Midrange »</t>
  </si>
  <si>
    <t>13" Midrange Convertible »</t>
  </si>
  <si>
    <t>14" Highend Business Travel Ultrabook »</t>
  </si>
  <si>
    <t>15" Business Travel Ultrabook »</t>
  </si>
  <si>
    <t>13" Convertible Ultrabook »</t>
  </si>
  <si>
    <t>14" Premium Ultrabook »</t>
  </si>
  <si>
    <t>14" Premium Business Convertible »</t>
  </si>
  <si>
    <t>14" Business Ultrabook »</t>
  </si>
  <si>
    <t>15" Midrange »</t>
  </si>
  <si>
    <t>14" Midrange »</t>
  </si>
  <si>
    <t>Thunder Black</t>
  </si>
  <si>
    <t>Essential</t>
  </si>
  <si>
    <t>Midrange</t>
  </si>
  <si>
    <t>Premium</t>
  </si>
  <si>
    <r>
      <t xml:space="preserve">ThinkPad E15 AMD </t>
    </r>
    <r>
      <rPr>
        <sz val="10"/>
        <color rgb="FF454545"/>
        <rFont val="Arial"/>
        <family val="2"/>
      </rPr>
      <t>G2</t>
    </r>
  </si>
  <si>
    <t>20T8000TGE</t>
  </si>
  <si>
    <r>
      <rPr>
        <b/>
        <sz val="8"/>
        <color rgb="FF454545"/>
        <rFont val="Arial"/>
        <family val="2"/>
      </rPr>
      <t>15.6" FHD</t>
    </r>
    <r>
      <rPr>
        <sz val="8"/>
        <color rgb="FF454545"/>
        <rFont val="Arial"/>
        <family val="2"/>
      </rPr>
      <t xml:space="preserve"> (1920x1080) IPS
250nits Anti-glare</t>
    </r>
  </si>
  <si>
    <r>
      <rPr>
        <b/>
        <sz val="8"/>
        <color rgb="FF454545"/>
        <rFont val="Arial"/>
        <family val="2"/>
      </rPr>
      <t xml:space="preserve">Up to 24GB </t>
    </r>
    <r>
      <rPr>
        <sz val="8"/>
        <color rgb="FF454545"/>
        <rFont val="Arial"/>
        <family val="2"/>
      </rPr>
      <t xml:space="preserve">
(8GB soldered + 16GB SO-DIMM) DDR4-3200</t>
    </r>
  </si>
  <si>
    <t>20NF0000GE, 20KV000DGE</t>
  </si>
  <si>
    <t>ThinkPad E15 AMD G2</t>
  </si>
  <si>
    <r>
      <rPr>
        <b/>
        <sz val="8"/>
        <color rgb="FF454545"/>
        <rFont val="Arial"/>
        <family val="2"/>
      </rPr>
      <t xml:space="preserve">R5 PRO </t>
    </r>
    <r>
      <rPr>
        <sz val="8"/>
        <color rgb="FF454545"/>
        <rFont val="Arial"/>
        <family val="2"/>
      </rPr>
      <t>• 8GB • 256GB • WWAN R.</t>
    </r>
  </si>
  <si>
    <r>
      <t xml:space="preserve">ThinkBook 14 AMD </t>
    </r>
    <r>
      <rPr>
        <sz val="10"/>
        <color rgb="FF454545"/>
        <rFont val="Arial"/>
        <family val="2"/>
      </rPr>
      <t>G4</t>
    </r>
  </si>
  <si>
    <t>AMD Barcelo</t>
  </si>
  <si>
    <t>ThinkBook 14 AMD G4</t>
  </si>
  <si>
    <t>21DK0004GE</t>
  </si>
  <si>
    <r>
      <rPr>
        <b/>
        <sz val="8"/>
        <color rgb="FF454545"/>
        <rFont val="Arial"/>
        <family val="2"/>
      </rPr>
      <t xml:space="preserve">AMD Ryzen 5 5625U </t>
    </r>
    <r>
      <rPr>
        <sz val="8"/>
        <color rgb="FF454545"/>
        <rFont val="Arial"/>
        <family val="2"/>
      </rPr>
      <t xml:space="preserve">
(6C / 12T, 2.3 / 4.3GHz, 
3MB L2 / 16MB L3)</t>
    </r>
  </si>
  <si>
    <r>
      <rPr>
        <b/>
        <sz val="8"/>
        <color rgb="FF454545"/>
        <rFont val="Arial"/>
        <family val="2"/>
      </rPr>
      <t xml:space="preserve">Up to 40GB 
</t>
    </r>
    <r>
      <rPr>
        <sz val="8"/>
        <color rgb="FF454545"/>
        <rFont val="Arial"/>
        <family val="2"/>
      </rPr>
      <t>(8GB soldered + 32GB SO-DIMM) DDR4-3200 Memory Slots</t>
    </r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</si>
  <si>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 xml:space="preserve">USB 3.2 Gen 1 </t>
    </r>
    <r>
      <rPr>
        <sz val="8"/>
        <color rgb="FF454545"/>
        <rFont val="Arial"/>
        <family val="2"/>
      </rPr>
      <t xml:space="preserve">(Always On)
2x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1.4)</t>
    </r>
  </si>
  <si>
    <t>1x HDMI 2.1 TMDS</t>
  </si>
  <si>
    <t>1x Card reader
1x Ethernet (RJ-45)
1x Headphone / microphone 
combo jack (3.5mm)</t>
  </si>
  <si>
    <t>1x card reader, 1x Ethernet (RJ-45), 1x headphone / microphone combo jack (3.5mm)</t>
  </si>
  <si>
    <t>Buttonless Mylar® surface multi-touch touchpad, supports Precision 
TouchPad (PTP), 69 x 104 mm</t>
  </si>
  <si>
    <t>Power-on password
Supervisor password
Hard disk password</t>
  </si>
  <si>
    <t>Erhältlich parallel zu G3</t>
  </si>
  <si>
    <t>21DL0009GE</t>
  </si>
  <si>
    <r>
      <t xml:space="preserve">ThinkBook 15 AMD </t>
    </r>
    <r>
      <rPr>
        <sz val="10"/>
        <color rgb="FF454545"/>
        <rFont val="Arial"/>
        <family val="2"/>
      </rPr>
      <t>G4</t>
    </r>
  </si>
  <si>
    <t>ThinkBook 15 AMD G4</t>
  </si>
  <si>
    <r>
      <rPr>
        <b/>
        <sz val="8"/>
        <color rgb="FF454545"/>
        <rFont val="Arial"/>
        <family val="2"/>
      </rPr>
      <t xml:space="preserve">Up to 40GB 
</t>
    </r>
    <r>
      <rPr>
        <sz val="8"/>
        <color rgb="FF454545"/>
        <rFont val="Arial"/>
        <family val="2"/>
      </rPr>
      <t>(8GB soldered + 32GB SO-DIMM) 
DDR4-3200</t>
    </r>
  </si>
  <si>
    <t xml:space="preserve">	357 x 235 x 18.9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</si>
  <si>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
2x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 and DisplayPort™ 1.4)</t>
    </r>
  </si>
  <si>
    <r>
      <t xml:space="preserve">MOQ </t>
    </r>
    <r>
      <rPr>
        <sz val="8"/>
        <color rgb="FF454545"/>
        <rFont val="Arial"/>
        <family val="2"/>
      </rPr>
      <t>(New Orders)</t>
    </r>
  </si>
  <si>
    <t>20UD006BGE</t>
  </si>
  <si>
    <t>20UD0069GE</t>
  </si>
  <si>
    <t>(21A200BYGE)</t>
  </si>
  <si>
    <t>(21A400BSGE)</t>
  </si>
  <si>
    <t>13" Modern Midrange  »</t>
  </si>
  <si>
    <r>
      <t xml:space="preserve">ThinkBook 13s </t>
    </r>
    <r>
      <rPr>
        <sz val="10"/>
        <color rgb="FF454545"/>
        <rFont val="Arial"/>
        <family val="2"/>
      </rPr>
      <t>G4</t>
    </r>
  </si>
  <si>
    <t>21AR0010GE</t>
  </si>
  <si>
    <t>Arctic Grey</t>
  </si>
  <si>
    <t>1Y Premier TP Entry WHB (CPN) (5WS1B09493)</t>
  </si>
  <si>
    <t>Intel Alder Lake</t>
  </si>
  <si>
    <t>i5-1240p</t>
  </si>
  <si>
    <r>
      <rPr>
        <b/>
        <sz val="8"/>
        <color rgb="FF454545"/>
        <rFont val="Arial"/>
        <family val="2"/>
      </rPr>
      <t>i5-1240p</t>
    </r>
    <r>
      <rPr>
        <sz val="8"/>
        <color rgb="FF454545"/>
        <rFont val="Arial"/>
        <family val="2"/>
      </rPr>
      <t xml:space="preserve"> • 16GB • 512GB SSD</t>
    </r>
  </si>
  <si>
    <t>ThinkBook 13s G4</t>
  </si>
  <si>
    <r>
      <rPr>
        <b/>
        <sz val="8"/>
        <color rgb="FF454545"/>
        <rFont val="Arial"/>
        <family val="2"/>
      </rPr>
      <t>Intel Core i5-1240P</t>
    </r>
    <r>
      <rPr>
        <sz val="8"/>
        <color rgb="FF454545"/>
        <rFont val="Arial"/>
        <family val="2"/>
      </rPr>
      <t xml:space="preserve"> 
12C (4P + 8E) / 16T, P-core 1.7 / 4.4GHz, E-core 1.2 / 3.3GHz, 12MB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</si>
  <si>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
LPDDR5-4800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</si>
  <si>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4.0x4 NVMe</t>
    </r>
  </si>
  <si>
    <t>3Y Premier Support upgrade from 1Y Premier Support (5WS1B38519)</t>
  </si>
  <si>
    <t>2Y Premier Support upgrade from 1Y Premier Support (5WS1B38515)</t>
  </si>
  <si>
    <t>LPDDR5-4800</t>
  </si>
  <si>
    <r>
      <t xml:space="preserve">Memory soldered to systemboard, </t>
    </r>
    <r>
      <rPr>
        <b/>
        <sz val="8"/>
        <color rgb="FF454545"/>
        <rFont val="Arial"/>
        <family val="2"/>
      </rPr>
      <t>no slots</t>
    </r>
    <r>
      <rPr>
        <sz val="8"/>
        <color rgb="FF454545"/>
        <rFont val="Arial"/>
        <family val="2"/>
      </rPr>
      <t>, dual-channel</t>
    </r>
  </si>
  <si>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soldered memory, </t>
    </r>
    <r>
      <rPr>
        <b/>
        <sz val="8"/>
        <color rgb="FF454545"/>
        <rFont val="Arial"/>
        <family val="2"/>
      </rPr>
      <t>not upgradable</t>
    </r>
  </si>
  <si>
    <t>297 x 211 x 14.9 mm</t>
  </si>
  <si>
    <t>1.23 kg</t>
  </si>
  <si>
    <r>
      <t xml:space="preserve">1x </t>
    </r>
    <r>
      <rPr>
        <b/>
        <sz val="8"/>
        <color rgb="FF454545"/>
        <rFont val="Arial"/>
        <family val="2"/>
      </rPr>
      <t xml:space="preserve">USB 3.2 Gen 1 </t>
    </r>
    <r>
      <rPr>
        <sz val="8"/>
        <color rgb="FF454545"/>
        <rFont val="Arial"/>
        <family val="2"/>
      </rPr>
      <t xml:space="preserve">(Always On)
2x </t>
    </r>
    <r>
      <rPr>
        <b/>
        <sz val="8"/>
        <color rgb="FF454545"/>
        <rFont val="Arial"/>
        <family val="2"/>
      </rPr>
      <t>Thunderbolt 4 / USB4™ 40Gbps</t>
    </r>
    <r>
      <rPr>
        <sz val="8"/>
        <color rgb="FF454545"/>
        <rFont val="Arial"/>
        <family val="2"/>
      </rPr>
      <t xml:space="preserve"> (support data transfer, Power Delivery 3.0 and DisplayPort™ 1.4)</t>
    </r>
  </si>
  <si>
    <t>1x Headphone / microphone combo jack (3.5mm)</t>
  </si>
  <si>
    <t>6-row, spill-resistant, multimedia Fn keys</t>
  </si>
  <si>
    <t>Buttonless glass surface multi-touch touchpad, supports Precision TouchPad (PTP), 63 x 105 mm</t>
  </si>
  <si>
    <t>Power-on password
Supervisor password
Hard disk password
Self-healing BIOS</t>
  </si>
  <si>
    <t>21AB004JGE</t>
  </si>
  <si>
    <r>
      <rPr>
        <b/>
        <sz val="8"/>
        <color rgb="FF454545"/>
        <rFont val="Arial"/>
        <family val="2"/>
      </rPr>
      <t>AMD Ryzen 5 PRO 5650U</t>
    </r>
    <r>
      <rPr>
        <sz val="8"/>
        <color rgb="FF454545"/>
        <rFont val="Arial"/>
        <family val="2"/>
      </rPr>
      <t xml:space="preserve"> 
(6C / 12T, 2.3 / 4.2GHz, 
3MB L2 / 16MB L3)</t>
    </r>
  </si>
  <si>
    <t>WiFi 6 Multisource</t>
  </si>
  <si>
    <t>21AD003YGE</t>
  </si>
  <si>
    <t>ThinkPad Pen Pro - 8 (Garaged)</t>
  </si>
  <si>
    <r>
      <rPr>
        <b/>
        <sz val="8"/>
        <color rgb="FF454545"/>
        <rFont val="Arial"/>
        <family val="2"/>
      </rPr>
      <t>13.3"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
AR (anti-reflection) / AS (anti-smudge), </t>
    </r>
    <r>
      <rPr>
        <b/>
        <sz val="8"/>
        <color rgb="FF454545"/>
        <rFont val="Arial"/>
        <family val="2"/>
      </rPr>
      <t>Touch</t>
    </r>
  </si>
  <si>
    <t>15" Performance</t>
  </si>
  <si>
    <t>20U7006RGE</t>
  </si>
  <si>
    <t>14 AMD G4</t>
  </si>
  <si>
    <t>Barcelo</t>
  </si>
  <si>
    <t>R5 5625U</t>
  </si>
  <si>
    <t>15 AMD G4</t>
  </si>
  <si>
    <t>13s G4</t>
  </si>
  <si>
    <t>Alder Lake</t>
  </si>
  <si>
    <t>E15 AMD G2</t>
  </si>
  <si>
    <t>20NF0000GE</t>
  </si>
  <si>
    <t>0196800620217</t>
  </si>
  <si>
    <t>2022-04-05</t>
  </si>
  <si>
    <r>
      <t xml:space="preserve">R5 • 16GB • 512GB • </t>
    </r>
    <r>
      <rPr>
        <b/>
        <sz val="8"/>
        <color rgb="FF454545"/>
        <rFont val="Arial"/>
        <family val="2"/>
      </rPr>
      <t>FPR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no WWAN</t>
    </r>
  </si>
  <si>
    <t>20U7006QGE</t>
  </si>
  <si>
    <r>
      <t xml:space="preserve">R5 PRO • 16GB • 512GB • </t>
    </r>
    <r>
      <rPr>
        <b/>
        <sz val="8"/>
        <color rgb="FF454545"/>
        <rFont val="Arial"/>
        <family val="2"/>
      </rPr>
      <t>FPR</t>
    </r>
  </si>
  <si>
    <r>
      <t xml:space="preserve">R5 PRO • 16GB • 512GB • </t>
    </r>
    <r>
      <rPr>
        <b/>
        <sz val="8"/>
        <color rgb="FF454545"/>
        <rFont val="Arial"/>
        <family val="2"/>
      </rPr>
      <t>no FPR</t>
    </r>
  </si>
  <si>
    <t>0196800620200</t>
  </si>
  <si>
    <t>20UD003RGE</t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</si>
  <si>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
300nits Anti-glare, </t>
    </r>
    <r>
      <rPr>
        <b/>
        <sz val="8"/>
        <color rgb="FF454545"/>
        <rFont val="Arial"/>
        <family val="2"/>
      </rPr>
      <t>Touch</t>
    </r>
  </si>
  <si>
    <r>
      <t>R7 PRO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>• 16GB • 512GB • WWAN R.</t>
    </r>
  </si>
  <si>
    <r>
      <t>R5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• 300nits </t>
    </r>
    <r>
      <rPr>
        <b/>
        <sz val="8"/>
        <color rgb="FF454545"/>
        <rFont val="Arial"/>
        <family val="2"/>
      </rPr>
      <t>Touch</t>
    </r>
  </si>
  <si>
    <r>
      <rPr>
        <b/>
        <sz val="8"/>
        <color rgb="FF454545"/>
        <rFont val="Arial"/>
        <family val="2"/>
      </rPr>
      <t xml:space="preserve">R7 </t>
    </r>
    <r>
      <rPr>
        <sz val="8"/>
        <color rgb="FF454545"/>
        <rFont val="Arial"/>
        <family val="2"/>
      </rPr>
      <t xml:space="preserve">• 16GB • 512GB • 300nits </t>
    </r>
    <r>
      <rPr>
        <b/>
        <sz val="8"/>
        <color rgb="FF454545"/>
        <rFont val="Arial"/>
        <family val="2"/>
      </rPr>
      <t>Touch</t>
    </r>
  </si>
  <si>
    <r>
      <t xml:space="preserve">i7 • 12GB • 512GB SSD • </t>
    </r>
    <r>
      <rPr>
        <b/>
        <sz val="8"/>
        <color rgb="FF454545"/>
        <rFont val="Arial"/>
        <family val="2"/>
      </rPr>
      <t>MX330</t>
    </r>
  </si>
  <si>
    <r>
      <t xml:space="preserve">Nvidia Geforce MX330
</t>
    </r>
    <r>
      <rPr>
        <sz val="8"/>
        <color rgb="FF454545"/>
        <rFont val="Arial"/>
        <family val="2"/>
      </rPr>
      <t>2GB GDDR5</t>
    </r>
  </si>
  <si>
    <t>81RG000HGE</t>
  </si>
  <si>
    <r>
      <t>Lenovo V17</t>
    </r>
    <r>
      <rPr>
        <sz val="10"/>
        <color rgb="FF454545"/>
        <rFont val="Arial"/>
        <family val="2"/>
      </rPr>
      <t xml:space="preserve"> G3</t>
    </r>
  </si>
  <si>
    <t>Erhältlich parallel zu G2</t>
  </si>
  <si>
    <t>82U10004GE</t>
  </si>
  <si>
    <t>Lenovo V17 G3</t>
  </si>
  <si>
    <t>65W Round Tip (3-pin)</t>
  </si>
  <si>
    <r>
      <rPr>
        <b/>
        <sz val="8"/>
        <color rgb="FF454545"/>
        <rFont val="Arial"/>
        <family val="2"/>
      </rPr>
      <t>Intel Core i5-1235U, 10C</t>
    </r>
    <r>
      <rPr>
        <sz val="8"/>
        <color rgb="FF454545"/>
        <rFont val="Arial"/>
        <family val="2"/>
      </rPr>
      <t xml:space="preserve"> 
(2P +8E) / 12T, P-core 1.3 / 
4.4GHz, E-core 0.9 / 3.3GHz, 12MB</t>
    </r>
  </si>
  <si>
    <t xml:space="preserve">	4Y Premium Care with Onsite upgrade from 1Y Courier/Carry-in (5WS0W28636)</t>
  </si>
  <si>
    <t xml:space="preserve">	3Y Premium Care with Onsite upgrade from 1Y Courier/Carry-in (5WS0U55751)</t>
  </si>
  <si>
    <t xml:space="preserve">	3Y Courier/Carry-in upgrade from 1Y Courier/Carry-in (5WS0Q81869)</t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</si>
  <si>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3.0, and DisplayPort™ 1.2)</t>
    </r>
  </si>
  <si>
    <t>1x HDMI, up to 2.5K/60Hz</t>
  </si>
  <si>
    <t>1x Card reader
1x Headphone / microphone combo jack (3.5mm)
1x Power connector</t>
  </si>
  <si>
    <t>(82NX00ESGE)</t>
  </si>
  <si>
    <t>Sea</t>
  </si>
  <si>
    <t>Sea / Air</t>
  </si>
  <si>
    <t>13" Essential Convertible</t>
  </si>
  <si>
    <t>Lenovo</t>
  </si>
  <si>
    <r>
      <t>Lenovo 13w Yoga</t>
    </r>
    <r>
      <rPr>
        <sz val="10"/>
        <color rgb="FF454545"/>
        <rFont val="Arial"/>
        <family val="2"/>
      </rPr>
      <t xml:space="preserve"> G1</t>
    </r>
  </si>
  <si>
    <t>Lenovo 13w Yoga G1</t>
  </si>
  <si>
    <t>82S10004GE</t>
  </si>
  <si>
    <t>Aluminium anodized</t>
  </si>
  <si>
    <r>
      <t xml:space="preserve">R5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  <r>
      <rPr>
        <sz val="8"/>
        <color rgb="FF454545"/>
        <rFont val="Arial"/>
        <family val="2"/>
      </rPr>
      <t xml:space="preserve"> • WFC</t>
    </r>
  </si>
  <si>
    <r>
      <rPr>
        <b/>
        <sz val="8"/>
        <color rgb="FF454545"/>
        <rFont val="Arial"/>
        <family val="2"/>
      </rPr>
      <t xml:space="preserve">13.3" WUXGA </t>
    </r>
    <r>
      <rPr>
        <sz val="8"/>
        <color rgb="FF454545"/>
        <rFont val="Arial"/>
        <family val="2"/>
      </rPr>
      <t xml:space="preserve">(1920x1200)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</t>
    </r>
    <r>
      <rPr>
        <b/>
        <sz val="8"/>
        <color rgb="FF454545"/>
        <rFont val="Arial"/>
        <family val="2"/>
      </rPr>
      <t>glossy</t>
    </r>
    <r>
      <rPr>
        <sz val="8"/>
        <color rgb="FF454545"/>
        <rFont val="Arial"/>
        <family val="2"/>
      </rPr>
      <t xml:space="preserve">, 45% NTSC, </t>
    </r>
    <r>
      <rPr>
        <b/>
        <sz val="8"/>
        <color rgb="FF454545"/>
        <rFont val="Arial"/>
        <family val="2"/>
      </rPr>
      <t>Touch</t>
    </r>
  </si>
  <si>
    <t>Aluminium (Top), PC 
+ ABS (Bottom)</t>
  </si>
  <si>
    <r>
      <rPr>
        <b/>
        <sz val="8"/>
        <color rgb="FF454545"/>
        <rFont val="Arial"/>
        <family val="2"/>
      </rPr>
      <t xml:space="preserve">Up to 16GB </t>
    </r>
    <r>
      <rPr>
        <sz val="8"/>
        <color rgb="FF454545"/>
        <rFont val="Arial"/>
        <family val="2"/>
      </rPr>
      <t xml:space="preserve">
(8GB soldered + 8GB SO-DIMM) 
DDR4-3200 offering</t>
    </r>
  </si>
  <si>
    <t>305 x 216.8 x 17.6 mm</t>
  </si>
  <si>
    <t>1.45 kg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</si>
  <si>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
2x </t>
    </r>
    <r>
      <rPr>
        <b/>
        <sz val="8"/>
        <color rgb="FF454545"/>
        <rFont val="Arial"/>
        <family val="2"/>
      </rPr>
      <t xml:space="preserve">USB-C 3.2 Gen 1 </t>
    </r>
    <r>
      <rPr>
        <sz val="8"/>
        <color rgb="FF454545"/>
        <rFont val="Arial"/>
        <family val="2"/>
      </rPr>
      <t>(support data transfer, Power Delivery and DisplayPort™)</t>
    </r>
  </si>
  <si>
    <t>1x Card reader
1x Headphone / microphone combo jack (3.5mm)</t>
  </si>
  <si>
    <t>Buttonless Mylar® surface multi-touch touchpad, supports Precision TouchPad (PTP), 60.5 x 104 mm</t>
  </si>
  <si>
    <t>Buttonless Mylar® surface multi-touch touchpad, supports Precision TouchPad (PTP), 69 x 104 mm</t>
  </si>
  <si>
    <t>Administrator password
Power-on password
Hard disk password</t>
  </si>
  <si>
    <r>
      <t xml:space="preserve">ThinkBook 14 </t>
    </r>
    <r>
      <rPr>
        <sz val="10"/>
        <color rgb="FF454545"/>
        <rFont val="Arial"/>
        <family val="2"/>
      </rPr>
      <t>G4</t>
    </r>
  </si>
  <si>
    <t>21DH000QGE</t>
  </si>
  <si>
    <t>3Y Lenovo Protect (Premier Support + Keep Your Drive + Accidental Damage Protection + International Upg) (5PS0N73156)</t>
  </si>
  <si>
    <t>3Y Lenovo Support (Premier Support + Keep Your Drive + International Upg) (5PS0N73153)</t>
  </si>
  <si>
    <t xml:space="preserve">	4Y Premier Support Upgrade from 1Y Depot/CCI (5WS0T36121)</t>
  </si>
  <si>
    <t xml:space="preserve">	3Y Premier Support Upgrade from 1Y Courier/Carry-in (5WS0T36151)</t>
  </si>
  <si>
    <r>
      <t xml:space="preserve">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</si>
  <si>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t>Non-vPro</t>
  </si>
  <si>
    <r>
      <rPr>
        <b/>
        <sz val="8"/>
        <color rgb="FF454545"/>
        <rFont val="Arial"/>
        <family val="2"/>
      </rPr>
      <t>Intel Core i5-1235U</t>
    </r>
    <r>
      <rPr>
        <sz val="8"/>
        <color rgb="FF454545"/>
        <rFont val="Arial"/>
        <family val="2"/>
      </rPr>
      <t>, 
10C (2P +8E) / 12T, P-core 1.3 / 4.4GHz, E-core 0.9 / 3.3GHz, 12MB</t>
    </r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</si>
  <si>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
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3.0, and DisplayPort™ 1.4)
1x </t>
    </r>
    <r>
      <rPr>
        <b/>
        <sz val="8"/>
        <color rgb="FF454545"/>
        <rFont val="Arial"/>
        <family val="2"/>
      </rPr>
      <t>Thunderbolt 4 / USB4™ 40Gbps</t>
    </r>
    <r>
      <rPr>
        <sz val="8"/>
        <color rgb="FF454545"/>
        <rFont val="Arial"/>
        <family val="2"/>
      </rPr>
      <t xml:space="preserve"> (support data transfer, Power Delivery 3.0, and DisplayPort 1.4)</t>
    </r>
  </si>
  <si>
    <t>1x HDMI, up to 4K/60Hz</t>
  </si>
  <si>
    <t>Administrator password
Power-on password
Hard disk password
Self-healing BIOS</t>
  </si>
  <si>
    <t>(20VD00UQGE)</t>
  </si>
  <si>
    <t>ThinkBook 14 G4</t>
  </si>
  <si>
    <t>21DJ000GGE</t>
  </si>
  <si>
    <t>(20VE00RSGE)</t>
  </si>
  <si>
    <r>
      <t xml:space="preserve">ThinkBook 15 </t>
    </r>
    <r>
      <rPr>
        <sz val="10"/>
        <color rgb="FF454545"/>
        <rFont val="Arial"/>
        <family val="2"/>
      </rPr>
      <t>G4</t>
    </r>
  </si>
  <si>
    <t>ThinkBook 15 G4</t>
  </si>
  <si>
    <t>14" Modern Midrange Convertible »</t>
  </si>
  <si>
    <r>
      <t>ThinkBook 14s Yoga</t>
    </r>
    <r>
      <rPr>
        <sz val="10"/>
        <color rgb="FF454545"/>
        <rFont val="Arial"/>
        <family val="2"/>
      </rPr>
      <t xml:space="preserve"> G2</t>
    </r>
  </si>
  <si>
    <t>21DM0005GE</t>
  </si>
  <si>
    <t>Erhältlich parallel zu G1</t>
  </si>
  <si>
    <r>
      <t>Mineral Grey</t>
    </r>
    <r>
      <rPr>
        <b/>
        <sz val="8"/>
        <color rgb="FF454545"/>
        <rFont val="Arial"/>
        <family val="2"/>
      </rPr>
      <t xml:space="preserve"> </t>
    </r>
    <r>
      <rPr>
        <sz val="8"/>
        <color rgb="FF454545"/>
        <rFont val="Arial"/>
        <family val="2"/>
      </rPr>
      <t xml:space="preserve">• i5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 SSD</t>
    </r>
  </si>
  <si>
    <t>ThinkBook 14s Yoga G2</t>
  </si>
  <si>
    <r>
      <rPr>
        <b/>
        <sz val="8"/>
        <color rgb="FF454545"/>
        <rFont val="Arial"/>
        <family val="2"/>
      </rPr>
      <t xml:space="preserve">Intel Core i5-1235U, </t>
    </r>
    <r>
      <rPr>
        <sz val="8"/>
        <color rgb="FF454545"/>
        <rFont val="Arial"/>
        <family val="2"/>
      </rPr>
      <t xml:space="preserve">
10C (2P +8E) / 12T, P-core 1.3 / 4.4GHz, E-core 0.9 / 3.3GHz, 12MB</t>
    </r>
  </si>
  <si>
    <r>
      <rPr>
        <b/>
        <sz val="8"/>
        <color rgb="FF454545"/>
        <rFont val="Arial"/>
        <family val="2"/>
      </rPr>
      <t>14" FHD</t>
    </r>
    <r>
      <rPr>
        <sz val="8"/>
        <color rgb="FF454545"/>
        <rFont val="Arial"/>
        <family val="2"/>
      </rPr>
      <t xml:space="preserve"> (1920x1080) IPS </t>
    </r>
    <r>
      <rPr>
        <b/>
        <sz val="8"/>
        <color rgb="FF454545"/>
        <rFont val="Arial"/>
        <family val="2"/>
      </rPr>
      <t>300nits</t>
    </r>
    <r>
      <rPr>
        <sz val="8"/>
        <color rgb="FF454545"/>
        <rFont val="Arial"/>
        <family val="2"/>
      </rPr>
      <t xml:space="preserve"> Glossy, Glass, 100% sRGB, Touch, Dolby Vision</t>
    </r>
  </si>
  <si>
    <r>
      <t xml:space="preserve">
One memory soldered to systemboard, </t>
    </r>
    <r>
      <rPr>
        <b/>
        <sz val="8"/>
        <color rgb="FF454545"/>
        <rFont val="Arial"/>
        <family val="2"/>
      </rPr>
      <t>one</t>
    </r>
    <r>
      <rPr>
        <sz val="8"/>
        <color rgb="FF454545"/>
        <rFont val="Arial"/>
        <family val="2"/>
      </rPr>
      <t xml:space="preserve"> DDR4 SO-DIMM slot, dual-channel capable</t>
    </r>
  </si>
  <si>
    <t>320 x 216 x 16.9 mm</t>
  </si>
  <si>
    <t>1x microSD card reader
1x Headphone / microphone combo jack (3.5mm)</t>
  </si>
  <si>
    <t>Buttonless Mylar® surface multi-touch touchpad, supports Precision TouchPad (PTP), 70 x 105 mm</t>
  </si>
  <si>
    <t>(20WE006QGE)</t>
  </si>
  <si>
    <r>
      <t xml:space="preserve">ThinkPad E14 AMD </t>
    </r>
    <r>
      <rPr>
        <sz val="10"/>
        <color rgb="FF454545"/>
        <rFont val="Arial"/>
        <family val="2"/>
      </rPr>
      <t>G4</t>
    </r>
  </si>
  <si>
    <t>NEU - PN folgt</t>
  </si>
  <si>
    <t>21EB0042GE</t>
  </si>
  <si>
    <t>21EB0040GE</t>
  </si>
  <si>
    <t>21EB0041GE</t>
  </si>
  <si>
    <t xml:space="preserve">	
2Y Premier Support upgrade from 1Y Premier Support (5WS1B38515)</t>
  </si>
  <si>
    <t>Non-DASH</t>
  </si>
  <si>
    <r>
      <rPr>
        <b/>
        <sz val="8"/>
        <color rgb="FF454545"/>
        <rFont val="Arial"/>
        <family val="2"/>
      </rPr>
      <t>Ryzen 5</t>
    </r>
    <r>
      <rPr>
        <sz val="8"/>
        <color rgb="FF454545"/>
        <rFont val="Arial"/>
        <family val="2"/>
      </rPr>
      <t xml:space="preserve"> 5625U • 8GB • 256GB</t>
    </r>
  </si>
  <si>
    <r>
      <t xml:space="preserve">Ryzen 5 5625U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>512GB</t>
    </r>
  </si>
  <si>
    <r>
      <rPr>
        <b/>
        <sz val="8"/>
        <color rgb="FF454545"/>
        <rFont val="Arial"/>
        <family val="2"/>
      </rPr>
      <t>Ryzen 7</t>
    </r>
    <r>
      <rPr>
        <sz val="8"/>
        <color rgb="FF454545"/>
        <rFont val="Arial"/>
        <family val="2"/>
      </rPr>
      <t xml:space="preserve"> 5825U • 16GB • 512GB</t>
    </r>
  </si>
  <si>
    <r>
      <t xml:space="preserve">Ryzen 7 5825U • 16GB • </t>
    </r>
    <r>
      <rPr>
        <b/>
        <sz val="8"/>
        <color rgb="FF454545"/>
        <rFont val="Arial"/>
        <family val="2"/>
      </rPr>
      <t>1TB SSD</t>
    </r>
  </si>
  <si>
    <r>
      <rPr>
        <b/>
        <sz val="8"/>
        <color rgb="FF454545"/>
        <rFont val="Arial"/>
        <family val="2"/>
      </rPr>
      <t xml:space="preserve">AMD Ryzen 7 5825U </t>
    </r>
    <r>
      <rPr>
        <sz val="8"/>
        <color rgb="FF454545"/>
        <rFont val="Arial"/>
        <family val="2"/>
      </rPr>
      <t xml:space="preserve">
(8C / 16T, 2.0 / 4.5GHz, 
4MB L2 / 16MB L3)</t>
    </r>
  </si>
  <si>
    <r>
      <rPr>
        <b/>
        <sz val="8"/>
        <color rgb="FF454545"/>
        <rFont val="Arial"/>
        <family val="2"/>
      </rPr>
      <t>256GB</t>
    </r>
    <r>
      <rPr>
        <sz val="8"/>
        <color rgb="FF454545"/>
        <rFont val="Arial"/>
        <family val="2"/>
      </rPr>
      <t xml:space="preserve"> SSD 
M.2 2242 PCIe 4.0x4 NVMe Opal2</t>
    </r>
  </si>
  <si>
    <r>
      <rPr>
        <b/>
        <sz val="8"/>
        <color rgb="FF454545"/>
        <rFont val="Arial"/>
        <family val="2"/>
      </rPr>
      <t>512GB</t>
    </r>
    <r>
      <rPr>
        <sz val="8"/>
        <color rgb="FF454545"/>
        <rFont val="Arial"/>
        <family val="2"/>
      </rPr>
      <t xml:space="preserve"> SSD 
M.2 2242 PCIe 4.0x4 NVMe Opal2</t>
    </r>
  </si>
  <si>
    <r>
      <rPr>
        <b/>
        <sz val="8"/>
        <color rgb="FF454545"/>
        <rFont val="Arial"/>
        <family val="2"/>
      </rPr>
      <t>1TB</t>
    </r>
    <r>
      <rPr>
        <sz val="8"/>
        <color rgb="FF454545"/>
        <rFont val="Arial"/>
        <family val="2"/>
      </rPr>
      <t xml:space="preserve"> SSD 
M.2 2280 PCIe 4.0x4 NVMe Opal2</t>
    </r>
  </si>
  <si>
    <t>TBA</t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</si>
  <si>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 xml:space="preserve">USB 3.2 Gen 1 </t>
    </r>
    <r>
      <rPr>
        <sz val="8"/>
        <color rgb="FF454545"/>
        <rFont val="Arial"/>
        <family val="2"/>
      </rPr>
      <t xml:space="preserve">(Always On)
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3.0, and DisplayPort™ 1.2)</t>
    </r>
  </si>
  <si>
    <t>1x Ethernet (RJ-45),
1x Headphone / microphone combo jack (3.5mm)</t>
  </si>
  <si>
    <t>TrackPoint® pointing device and Mylar® surface multi-touch touchpad, 57 x 100 mm</t>
  </si>
  <si>
    <t>Power-on password
Supervisor password
NVMe password
Self-healing BIOS</t>
  </si>
  <si>
    <r>
      <t xml:space="preserve">ThinkPad E15 AMD </t>
    </r>
    <r>
      <rPr>
        <sz val="10"/>
        <color rgb="FF454545"/>
        <rFont val="Arial"/>
        <family val="2"/>
      </rPr>
      <t>G4</t>
    </r>
  </si>
  <si>
    <t>21ED004LGE</t>
  </si>
  <si>
    <t>21ED004NGE</t>
  </si>
  <si>
    <t>21ED004HGE</t>
  </si>
  <si>
    <t>21ED004JGE</t>
  </si>
  <si>
    <t>1.78 kg</t>
  </si>
  <si>
    <r>
      <t xml:space="preserve">1x </t>
    </r>
    <r>
      <rPr>
        <b/>
        <sz val="8"/>
        <color rgb="FF454545"/>
        <rFont val="Arial"/>
        <family val="2"/>
      </rPr>
      <t>USB 2.0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
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3.0, and DisplayPort™ 1.2)</t>
    </r>
  </si>
  <si>
    <t>1x Ethernet (RJ-45)
1x Headphone / microphone combo jack (3.5mm)</t>
  </si>
  <si>
    <t>TrackPoint® pointing device and Mylar® surface multi-touch touchpad, 69 x 100 mm</t>
  </si>
  <si>
    <t>13" Midrange  »</t>
  </si>
  <si>
    <r>
      <t>ThinkPad L14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G3</t>
    </r>
  </si>
  <si>
    <r>
      <t>ThinkPad L15 AMD</t>
    </r>
    <r>
      <rPr>
        <b/>
        <sz val="10"/>
        <color rgb="FF454545"/>
        <rFont val="Arial"/>
        <family val="2"/>
      </rPr>
      <t xml:space="preserve"> </t>
    </r>
    <r>
      <rPr>
        <sz val="10"/>
        <color rgb="FF454545"/>
        <rFont val="Arial"/>
        <family val="2"/>
      </rPr>
      <t>G3</t>
    </r>
  </si>
  <si>
    <t>PPS / GF (Top), Magnesium / 
Aluminum (Bottom)</t>
  </si>
  <si>
    <t>20UF000LGE</t>
  </si>
  <si>
    <t>13.3" Ultraportable Business Ultrabook</t>
  </si>
  <si>
    <t>ThinkPad E14 AMD G4</t>
  </si>
  <si>
    <t>ThinkPad E15 AMD G4</t>
  </si>
  <si>
    <t>ThinkPad L14 AMD G3</t>
  </si>
  <si>
    <t>ThinkPad L15 AMD G3</t>
  </si>
  <si>
    <t>21C50030GE</t>
  </si>
  <si>
    <t>AMD RZ616 Wi-Fi 6E, 11ax, 2x2 + BT5.2</t>
  </si>
  <si>
    <r>
      <rPr>
        <b/>
        <sz val="8"/>
        <color rgb="FF454545"/>
        <rFont val="Arial"/>
        <family val="2"/>
      </rPr>
      <t xml:space="preserve">AMD Ryzen 5 PRO 5675U </t>
    </r>
    <r>
      <rPr>
        <sz val="8"/>
        <color rgb="FF454545"/>
        <rFont val="Arial"/>
        <family val="2"/>
      </rPr>
      <t xml:space="preserve">
(6C / 12T, 2.3 / 4.3GHz, 
3MB L2 / 16MB L3)</t>
    </r>
  </si>
  <si>
    <t>325.4 x 217 x 19.83 mm</t>
  </si>
  <si>
    <r>
      <t xml:space="preserve">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
1x </t>
    </r>
    <r>
      <rPr>
        <b/>
        <sz val="8"/>
        <color rgb="FF454545"/>
        <rFont val="Arial"/>
        <family val="2"/>
      </rPr>
      <t>USB 3.2 Gen 1</t>
    </r>
    <r>
      <rPr>
        <sz val="8"/>
        <color rgb="FF454545"/>
        <rFont val="Arial"/>
        <family val="2"/>
      </rPr>
      <t xml:space="preserve"> (Always On)
1x </t>
    </r>
    <r>
      <rPr>
        <b/>
        <sz val="8"/>
        <color rgb="FF454545"/>
        <rFont val="Arial"/>
        <family val="2"/>
      </rPr>
      <t>USB-C 3.2 Gen 1</t>
    </r>
    <r>
      <rPr>
        <sz val="8"/>
        <color rgb="FF454545"/>
        <rFont val="Arial"/>
        <family val="2"/>
      </rPr>
      <t xml:space="preserve"> (support data transfer, Power Delivery 3.0, and DisplayPort™ 1.4)
1x </t>
    </r>
    <r>
      <rPr>
        <b/>
        <sz val="8"/>
        <color rgb="FF454545"/>
        <rFont val="Arial"/>
        <family val="2"/>
      </rPr>
      <t>USB-C 3.2 Gen 2</t>
    </r>
    <r>
      <rPr>
        <sz val="8"/>
        <color rgb="FF454545"/>
        <rFont val="Arial"/>
        <family val="2"/>
      </rPr>
      <t xml:space="preserve"> (support data transfer, Power Delivery 3.0, and DisplayPort 1.4)</t>
    </r>
  </si>
  <si>
    <t>1x microSD card reader
1x Headphone / microphone combo jack (3.5mm)
1x Ethernet (RJ-45)
1x Smart card reader
1x Nano-SIM card slot (WWAN support models)</t>
  </si>
  <si>
    <t>TrackPoint® pointing device and glass-like Mylar® surface multi-touch touchpad, 56 x 115 mm</t>
  </si>
  <si>
    <r>
      <t xml:space="preserve">R5 PRO •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• </t>
    </r>
    <r>
      <rPr>
        <b/>
        <sz val="8"/>
        <color rgb="FF454545"/>
        <rFont val="Arial"/>
        <family val="2"/>
      </rPr>
      <t xml:space="preserve">512GB </t>
    </r>
    <r>
      <rPr>
        <sz val="8"/>
        <color rgb="FF454545"/>
        <rFont val="Arial"/>
        <family val="2"/>
      </rPr>
      <t>• Ready</t>
    </r>
  </si>
  <si>
    <r>
      <t xml:space="preserve">	
1x </t>
    </r>
    <r>
      <rPr>
        <b/>
        <sz val="8"/>
        <color rgb="FF454545"/>
        <rFont val="Arial"/>
        <family val="2"/>
      </rPr>
      <t>16GB</t>
    </r>
    <r>
      <rPr>
        <sz val="8"/>
        <color rgb="FF454545"/>
        <rFont val="Arial"/>
        <family val="2"/>
      </rPr>
      <t xml:space="preserve"> 
SO-DIMM DDR4-3200</t>
    </r>
  </si>
  <si>
    <r>
      <rPr>
        <b/>
        <sz val="8"/>
        <color rgb="FF454545"/>
        <rFont val="Arial"/>
        <family val="2"/>
      </rPr>
      <t xml:space="preserve">AMD Ryzen 7 PRO 5875U </t>
    </r>
    <r>
      <rPr>
        <sz val="8"/>
        <color rgb="FF454545"/>
        <rFont val="Arial"/>
        <family val="2"/>
      </rPr>
      <t xml:space="preserve">
(8C / 16T, 2.0 / 4.5GHz, 
4MB L2 / 16MB L3)</t>
    </r>
  </si>
  <si>
    <t>Quectel EM05-G</t>
  </si>
  <si>
    <t>21C7003GGE</t>
  </si>
  <si>
    <r>
      <rPr>
        <b/>
        <sz val="8"/>
        <color rgb="FF454545"/>
        <rFont val="Arial"/>
        <family val="2"/>
      </rPr>
      <t>AMD Ryzen 5 PRO 5675U</t>
    </r>
    <r>
      <rPr>
        <sz val="8"/>
        <color rgb="FF454545"/>
        <rFont val="Arial"/>
        <family val="2"/>
      </rPr>
      <t xml:space="preserve"> 
(6C / 12T, 2.3 / 4.3GHz, 
3MB L2 / 16MB L3)</t>
    </r>
  </si>
  <si>
    <r>
      <rPr>
        <b/>
        <sz val="8"/>
        <color rgb="FF454545"/>
        <rFont val="Arial"/>
        <family val="2"/>
      </rPr>
      <t>AMD Ryzen 7 PRO 5875U</t>
    </r>
    <r>
      <rPr>
        <sz val="8"/>
        <color rgb="FF454545"/>
        <rFont val="Arial"/>
        <family val="2"/>
      </rPr>
      <t xml:space="preserve"> 
(8C / 16T, 2.0 / 4.5GHz, 
4MB L2 / 16MB L3)</t>
    </r>
  </si>
  <si>
    <t>360.2 x 237 x 19.93 mm</t>
  </si>
  <si>
    <t>1.76 kg</t>
  </si>
  <si>
    <t>ThinkPad X Sondermodell</t>
  </si>
  <si>
    <t>Lenovo POWER Mai</t>
  </si>
  <si>
    <t>13" Ultrathin Lightweight</t>
  </si>
  <si>
    <t>MX330</t>
  </si>
  <si>
    <t>V17 G3</t>
  </si>
  <si>
    <t>i5-1235U</t>
  </si>
  <si>
    <t>13w Yoga G1</t>
  </si>
  <si>
    <t>14 G4</t>
  </si>
  <si>
    <t>15 G4</t>
  </si>
  <si>
    <t>14s Yoga G2</t>
  </si>
  <si>
    <t>E14 AMD G4</t>
  </si>
  <si>
    <t>R7 5825U</t>
  </si>
  <si>
    <t>E15 AMD G4</t>
  </si>
  <si>
    <t>L14 AMD G3</t>
  </si>
  <si>
    <t>R5 PRO 5675U</t>
  </si>
  <si>
    <t>L15 AMD G3</t>
  </si>
  <si>
    <t xml:space="preserve">WUXGA </t>
  </si>
  <si>
    <r>
      <t xml:space="preserve">Promo-Preise gültig bis </t>
    </r>
    <r>
      <rPr>
        <b/>
        <sz val="8"/>
        <color theme="0" tint="-0.249977111117893"/>
        <rFont val="Arial"/>
        <family val="2"/>
      </rPr>
      <t>31.05.2022</t>
    </r>
    <r>
      <rPr>
        <sz val="8"/>
        <color theme="0" tint="-0.249977111117893"/>
        <rFont val="Arial"/>
        <family val="2"/>
      </rPr>
      <t xml:space="preserve"> (Stückzahlen der genannten Modelle pro Distributor limitiert und können ggf. früher beendet werden).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</si>
</sst>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€&quot;;[Red]\-#,##0\ &quot;€&quot;"/>
    <numFmt numFmtId="164" formatCode="0000000000000"/>
    <numFmt numFmtId="165" formatCode="#,##0\ &quot;€&quot;"/>
  </numFmts>
  <fonts count="41" x14ac:knownFonts="1">
    <font>
      <sz val="11"/>
      <color theme="1"/>
      <name val="Calibri"/>
      <family val="2"/>
      <scheme val="minor"/>
    </font>
    <font>
      <sz val="18"/>
      <color theme="1" tint="0.499984740745262"/>
      <name val="Arial"/>
      <family val="2"/>
    </font>
    <font>
      <sz val="10"/>
      <color theme="1" tint="0.499984740745262"/>
      <name val="Arial"/>
      <family val="2"/>
    </font>
    <font>
      <b/>
      <sz val="8"/>
      <color theme="0"/>
      <name val="Arial"/>
      <family val="2"/>
    </font>
    <font>
      <b/>
      <sz val="8"/>
      <color rgb="FF3E8DDD"/>
      <name val="Arial"/>
      <family val="2"/>
    </font>
    <font>
      <sz val="8"/>
      <color theme="1" tint="0.499984740745262"/>
      <name val="Arial"/>
      <family val="2"/>
    </font>
    <font>
      <b/>
      <sz val="8"/>
      <color rgb="FF454545"/>
      <name val="Arial"/>
      <family val="2"/>
    </font>
    <font>
      <sz val="8"/>
      <color rgb="FF454545"/>
      <name val="Arial"/>
      <family val="2"/>
    </font>
    <font>
      <b/>
      <sz val="12"/>
      <color rgb="FF454545"/>
      <name val="Arial"/>
      <family val="2"/>
    </font>
    <font>
      <u/>
      <sz val="11"/>
      <color theme="10"/>
      <name val="Calibri"/>
      <family val="2"/>
      <scheme val="minor"/>
    </font>
    <font>
      <sz val="12"/>
      <color rgb="FF454545"/>
      <name val="Arial"/>
      <family val="2"/>
    </font>
    <font>
      <sz val="10"/>
      <color rgb="FF454545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b/>
      <sz val="12"/>
      <color theme="0" tint="-0.34998626667073579"/>
      <name val="Arial"/>
      <family val="2"/>
    </font>
    <font>
      <b/>
      <sz val="12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8"/>
      <color rgb="FF3E8DDD"/>
      <name val="Arial"/>
      <family val="2"/>
    </font>
    <font>
      <b/>
      <sz val="8"/>
      <color rgb="FF6ABF4A"/>
      <name val="Arial"/>
      <family val="2"/>
    </font>
    <font>
      <b/>
      <sz val="8"/>
      <color theme="0" tint="-0.249977111117893"/>
      <name val="Arial"/>
      <family val="2"/>
    </font>
    <font>
      <b/>
      <sz val="8"/>
      <color theme="1" tint="0.499984740745262"/>
      <name val="Arial"/>
      <family val="2"/>
    </font>
    <font>
      <b/>
      <sz val="12"/>
      <color theme="4" tint="0.39997558519241921"/>
      <name val="Arial"/>
      <family val="2"/>
    </font>
    <font>
      <sz val="8"/>
      <color theme="0" tint="-0.249977111117893"/>
      <name val="Arial"/>
      <family val="2"/>
    </font>
    <font>
      <sz val="8"/>
      <color theme="0" tint="-0.34998626667073579"/>
      <name val="Arial"/>
      <family val="2"/>
    </font>
    <font>
      <b/>
      <sz val="8"/>
      <color rgb="FF4AC0E0"/>
      <name val="Arial"/>
      <family val="2"/>
    </font>
    <font>
      <b/>
      <sz val="12"/>
      <color rgb="FFE2231A"/>
      <name val="Arial"/>
      <family val="2"/>
    </font>
    <font>
      <b/>
      <sz val="12"/>
      <color rgb="FF3E8DDD"/>
      <name val="Arial"/>
      <family val="2"/>
    </font>
    <font>
      <b/>
      <sz val="8"/>
      <color theme="1"/>
      <name val="Arial"/>
      <family val="2"/>
    </font>
    <font>
      <sz val="8"/>
      <color theme="0" tint="-0.499984740745262"/>
      <name val="Arial"/>
      <family val="2"/>
    </font>
    <font>
      <sz val="8"/>
      <color theme="2" tint="-0.499984740745262"/>
      <name val="Arial"/>
      <family val="2"/>
    </font>
    <font>
      <sz val="8"/>
      <color theme="2" tint="-9.9978637043366805E-2"/>
      <name val="Arial"/>
      <family val="2"/>
    </font>
    <font>
      <sz val="8"/>
      <color theme="2" tint="-0.249977111117893"/>
      <name val="Arial"/>
      <family val="2"/>
    </font>
    <font>
      <b/>
      <sz val="10"/>
      <color rgb="FF454545"/>
      <name val="Arial"/>
      <family val="2"/>
    </font>
    <font>
      <b/>
      <sz val="12"/>
      <color theme="1" tint="0.499984740745262"/>
      <name val="Arial"/>
      <family val="2"/>
    </font>
    <font>
      <u/>
      <sz val="8"/>
      <color rgb="FF454545"/>
      <name val="Arial"/>
      <family val="2"/>
    </font>
    <font>
      <sz val="11"/>
      <color theme="1" tint="0.499984740745262"/>
      <name val="Calibri"/>
      <family val="2"/>
      <scheme val="minor"/>
    </font>
    <font>
      <b/>
      <sz val="12"/>
      <color theme="0" tint="-0.499984740745262"/>
      <name val="Arial"/>
      <family val="2"/>
    </font>
    <font>
      <sz val="11"/>
      <color theme="0" tint="-0.499984740745262"/>
      <name val="Calibri"/>
      <family val="2"/>
      <scheme val="minor"/>
    </font>
    <font>
      <sz val="18"/>
      <color rgb="FF6F7170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E8DDD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4AC0E0"/>
        <bgColor indexed="64"/>
      </patternFill>
    </fill>
    <fill>
      <patternFill patternType="solid">
        <fgColor rgb="FFFAFAFA"/>
        <bgColor indexed="64"/>
      </patternFill>
    </fill>
  </fills>
  <borders count="86">
    <border>
      <left/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 style="thin">
        <color rgb="FFEAEAEA"/>
      </bottom>
      <diagonal/>
    </border>
    <border>
      <left style="thin">
        <color rgb="FFD9D8D6"/>
      </left>
      <right/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/>
      <top style="thin">
        <color rgb="FFEAEAEA"/>
      </top>
      <bottom style="thin">
        <color rgb="FFEAEAEA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rgb="FFEAEAEA"/>
      </bottom>
      <diagonal/>
    </border>
    <border>
      <left style="medium">
        <color rgb="FF4AC0E0"/>
      </left>
      <right style="medium">
        <color rgb="FF4AC0E0"/>
      </right>
      <top style="medium">
        <color rgb="FF4AC0E0"/>
      </top>
      <bottom/>
      <diagonal/>
    </border>
    <border>
      <left style="medium">
        <color rgb="FF4AC0E0"/>
      </left>
      <right style="medium">
        <color rgb="FF4AC0E0"/>
      </right>
      <top/>
      <bottom style="medium">
        <color rgb="FF4AC0E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rgb="FFEAEAEA"/>
      </top>
      <bottom/>
      <diagonal/>
    </border>
    <border>
      <left style="medium">
        <color rgb="FF6ABF4A"/>
      </left>
      <right style="thin">
        <color theme="0" tint="-4.9989318521683403E-2"/>
      </right>
      <top style="medium">
        <color rgb="FF6ABF4A"/>
      </top>
      <bottom style="medium">
        <color rgb="FF6ABF4A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6ABF4A"/>
      </top>
      <bottom style="medium">
        <color rgb="FF6ABF4A"/>
      </bottom>
      <diagonal/>
    </border>
    <border>
      <left style="thin">
        <color theme="0" tint="-4.9989318521683403E-2"/>
      </left>
      <right style="medium">
        <color rgb="FF6ABF4A"/>
      </right>
      <top style="medium">
        <color rgb="FF6ABF4A"/>
      </top>
      <bottom style="medium">
        <color rgb="FF6ABF4A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 style="medium">
        <color rgb="FF4AC0E0"/>
      </left>
      <right style="thin">
        <color theme="0" tint="-4.9989318521683403E-2"/>
      </right>
      <top style="medium">
        <color rgb="FF4AC0E0"/>
      </top>
      <bottom style="medium">
        <color rgb="FF4AC0E0"/>
      </bottom>
      <diagonal/>
    </border>
    <border>
      <left style="thin">
        <color theme="0" tint="-4.9989318521683403E-2"/>
      </left>
      <right style="medium">
        <color rgb="FF4AC0E0"/>
      </right>
      <top style="medium">
        <color rgb="FF4AC0E0"/>
      </top>
      <bottom style="medium">
        <color rgb="FF4AC0E0"/>
      </bottom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 style="thick">
        <color rgb="FF3E8DDD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/>
      <right style="thin">
        <color theme="0" tint="-4.9989318521683403E-2"/>
      </right>
      <top/>
      <bottom/>
      <diagonal/>
    </border>
    <border>
      <left style="medium">
        <color rgb="FF3E8DDD"/>
      </left>
      <right style="medium">
        <color rgb="FF3E8DDD"/>
      </right>
      <top style="medium">
        <color rgb="FF3E8DDD"/>
      </top>
      <bottom/>
      <diagonal/>
    </border>
    <border>
      <left style="medium">
        <color rgb="FF3E8DDD"/>
      </left>
      <right style="medium">
        <color rgb="FF3E8DDD"/>
      </right>
      <top/>
      <bottom style="medium">
        <color rgb="FF3E8DDD"/>
      </bottom>
      <diagonal/>
    </border>
    <border>
      <left style="medium">
        <color rgb="FF4AC0E0"/>
      </left>
      <right style="medium">
        <color rgb="FF4AC0E0"/>
      </right>
      <top style="medium">
        <color rgb="FF4AC0E0"/>
      </top>
      <bottom style="medium">
        <color rgb="FF4AC0E0"/>
      </bottom>
      <diagonal/>
    </border>
    <border>
      <left style="medium">
        <color rgb="FF3E8DDD"/>
      </left>
      <right style="thin">
        <color theme="0" tint="-4.9989318521683403E-2"/>
      </right>
      <top style="medium">
        <color rgb="FF3E8DDD"/>
      </top>
      <bottom/>
      <diagonal/>
    </border>
    <border>
      <left style="thin">
        <color theme="0" tint="-4.9989318521683403E-2"/>
      </left>
      <right style="medium">
        <color rgb="FF3E8DDD"/>
      </right>
      <top style="medium">
        <color rgb="FF3E8DDD"/>
      </top>
      <bottom/>
      <diagonal/>
    </border>
    <border>
      <left style="medium">
        <color rgb="FF3E8DDD"/>
      </left>
      <right style="thin">
        <color theme="0" tint="-4.9989318521683403E-2"/>
      </right>
      <top/>
      <bottom style="medium">
        <color rgb="FF3E8DDD"/>
      </bottom>
      <diagonal/>
    </border>
    <border>
      <left style="thin">
        <color theme="0" tint="-4.9989318521683403E-2"/>
      </left>
      <right style="medium">
        <color rgb="FF3E8DDD"/>
      </right>
      <top/>
      <bottom style="medium">
        <color rgb="FF3E8DDD"/>
      </bottom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rgb="FF4AC0E0"/>
      </bottom>
      <diagonal/>
    </border>
    <border>
      <left style="medium">
        <color rgb="FF4AC0E0"/>
      </left>
      <right/>
      <top style="medium">
        <color rgb="FF4AC0E0"/>
      </top>
      <bottom/>
      <diagonal/>
    </border>
    <border>
      <left/>
      <right style="medium">
        <color rgb="FF4AC0E0"/>
      </right>
      <top style="medium">
        <color rgb="FF4AC0E0"/>
      </top>
      <bottom/>
      <diagonal/>
    </border>
    <border>
      <left style="medium">
        <color rgb="FF4AC0E0"/>
      </left>
      <right/>
      <top/>
      <bottom style="medium">
        <color rgb="FF4AC0E0"/>
      </bottom>
      <diagonal/>
    </border>
    <border>
      <left/>
      <right style="medium">
        <color rgb="FF4AC0E0"/>
      </right>
      <top/>
      <bottom style="medium">
        <color rgb="FF4AC0E0"/>
      </bottom>
      <diagonal/>
    </border>
    <border>
      <left style="medium">
        <color rgb="FF4AC0E0"/>
      </left>
      <right style="thin">
        <color theme="0" tint="-4.9989318521683403E-2"/>
      </right>
      <top style="medium">
        <color rgb="FF4AC0E0"/>
      </top>
      <bottom/>
      <diagonal/>
    </border>
    <border>
      <left style="medium">
        <color rgb="FF4AC0E0"/>
      </left>
      <right style="thin">
        <color theme="0" tint="-4.9989318521683403E-2"/>
      </right>
      <top/>
      <bottom style="medium">
        <color rgb="FF4AC0E0"/>
      </bottom>
      <diagonal/>
    </border>
    <border>
      <left style="thin">
        <color theme="0" tint="-4.9989318521683403E-2"/>
      </left>
      <right/>
      <top/>
      <bottom style="medium">
        <color rgb="FF4AC0E0"/>
      </bottom>
      <diagonal/>
    </border>
    <border>
      <left style="thin">
        <color theme="0" tint="-4.9989318521683403E-2"/>
      </left>
      <right/>
      <top style="medium">
        <color rgb="FF4AC0E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medium">
        <color rgb="FF4AC0E0"/>
      </top>
      <bottom style="medium">
        <color rgb="FF4AC0E0"/>
      </bottom>
      <diagonal/>
    </border>
    <border>
      <left style="thin">
        <color theme="0" tint="-4.9989318521683403E-2"/>
      </left>
      <right style="medium">
        <color rgb="FF4AC0E0"/>
      </right>
      <top style="medium">
        <color rgb="FF4AC0E0"/>
      </top>
      <bottom/>
      <diagonal/>
    </border>
    <border>
      <left style="thin">
        <color theme="0" tint="-4.9989318521683403E-2"/>
      </left>
      <right style="medium">
        <color rgb="FF4AC0E0"/>
      </right>
      <top/>
      <bottom style="medium">
        <color rgb="FF4AC0E0"/>
      </bottom>
      <diagonal/>
    </border>
    <border>
      <left/>
      <right/>
      <top/>
      <bottom style="medium">
        <color rgb="FF4AC0E0"/>
      </bottom>
      <diagonal/>
    </border>
    <border>
      <left style="medium">
        <color rgb="FF6ABF4A"/>
      </left>
      <right style="medium">
        <color rgb="FF6ABF4A"/>
      </right>
      <top style="medium">
        <color rgb="FF6ABF4A"/>
      </top>
      <bottom style="medium">
        <color rgb="FF6ABF4A"/>
      </bottom>
      <diagonal/>
    </border>
    <border>
      <left style="thick">
        <color rgb="FF3E8DDD"/>
      </left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 style="thin">
        <color theme="0" tint="-4.9989318521683403E-2"/>
      </left>
      <right style="thick">
        <color rgb="FF3E8DDD"/>
      </right>
      <top style="thick">
        <color rgb="FF3E8DDD"/>
      </top>
      <bottom style="thick">
        <color rgb="FF3E8DDD"/>
      </bottom>
      <diagonal/>
    </border>
    <border>
      <left style="thick">
        <color theme="0" tint="-4.9989318521683403E-2"/>
      </left>
      <right/>
      <top style="thick">
        <color theme="0" tint="-4.9989318521683403E-2"/>
      </top>
      <bottom/>
      <diagonal/>
    </border>
    <border>
      <left/>
      <right style="thick">
        <color theme="0" tint="-4.9989318521683403E-2"/>
      </right>
      <top style="thick">
        <color theme="0" tint="-4.9989318521683403E-2"/>
      </top>
      <bottom/>
      <diagonal/>
    </border>
    <border>
      <left style="thick">
        <color theme="0" tint="-4.9989318521683403E-2"/>
      </left>
      <right/>
      <top/>
      <bottom/>
      <diagonal/>
    </border>
    <border>
      <left/>
      <right style="thick">
        <color theme="0" tint="-4.9989318521683403E-2"/>
      </right>
      <top/>
      <bottom/>
      <diagonal/>
    </border>
    <border>
      <left style="thick">
        <color theme="0" tint="-4.9989318521683403E-2"/>
      </left>
      <right/>
      <top/>
      <bottom style="thick">
        <color theme="0" tint="-4.9989318521683403E-2"/>
      </bottom>
      <diagonal/>
    </border>
    <border>
      <left style="thick">
        <color theme="0" tint="-4.9989318521683403E-2"/>
      </left>
      <right style="thick">
        <color theme="0" tint="-4.9989318521683403E-2"/>
      </right>
      <top/>
      <bottom/>
      <diagonal/>
    </border>
    <border>
      <left/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thin">
        <color theme="0" tint="-4.9989318521683403E-2"/>
      </left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thin">
        <color theme="0" tint="-4.9989318521683403E-2"/>
      </left>
      <right style="thick">
        <color theme="0" tint="-4.9989318521683403E-2"/>
      </right>
      <top/>
      <bottom/>
      <diagonal/>
    </border>
    <border>
      <left/>
      <right/>
      <top style="thick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ck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rgb="FFEAEAEA"/>
      </bottom>
      <diagonal/>
    </border>
    <border>
      <left style="medium">
        <color rgb="FF4AC0E0"/>
      </left>
      <right style="thin">
        <color theme="0"/>
      </right>
      <top style="medium">
        <color rgb="FF4AC0E0"/>
      </top>
      <bottom/>
      <diagonal/>
    </border>
    <border>
      <left style="thin">
        <color theme="0"/>
      </left>
      <right style="medium">
        <color rgb="FF4AC0E0"/>
      </right>
      <top style="medium">
        <color rgb="FF4AC0E0"/>
      </top>
      <bottom/>
      <diagonal/>
    </border>
    <border>
      <left style="medium">
        <color rgb="FF4AC0E0"/>
      </left>
      <right style="thin">
        <color theme="0"/>
      </right>
      <top/>
      <bottom style="medium">
        <color rgb="FF4AC0E0"/>
      </bottom>
      <diagonal/>
    </border>
    <border>
      <left style="thin">
        <color theme="0"/>
      </left>
      <right style="medium">
        <color rgb="FF4AC0E0"/>
      </right>
      <top/>
      <bottom style="medium">
        <color rgb="FF4AC0E0"/>
      </bottom>
      <diagonal/>
    </border>
    <border>
      <left style="thin">
        <color theme="0"/>
      </left>
      <right style="thin">
        <color theme="0"/>
      </right>
      <top style="medium">
        <color rgb="FF4AC0E0"/>
      </top>
      <bottom/>
      <diagonal/>
    </border>
    <border>
      <left style="thin">
        <color theme="0"/>
      </left>
      <right style="thin">
        <color theme="0"/>
      </right>
      <top/>
      <bottom style="medium">
        <color rgb="FF4AC0E0"/>
      </bottom>
      <diagonal/>
    </border>
    <border>
      <left style="thick">
        <color theme="0" tint="-4.9989318521683403E-2"/>
      </left>
      <right style="thick">
        <color theme="0" tint="-4.9989318521683403E-2"/>
      </right>
      <top/>
      <bottom style="thick">
        <color theme="0" tint="-4.9989318521683403E-2"/>
      </bottom>
      <diagonal/>
    </border>
    <border>
      <left style="thin">
        <color theme="0"/>
      </left>
      <right style="medium">
        <color rgb="FF3E8DDD"/>
      </right>
      <top style="medium">
        <color rgb="FF3E8DDD"/>
      </top>
      <bottom/>
      <diagonal/>
    </border>
    <border>
      <left style="thin">
        <color theme="0"/>
      </left>
      <right style="medium">
        <color rgb="FF3E8DDD"/>
      </right>
      <top/>
      <bottom style="medium">
        <color rgb="FF3E8DDD"/>
      </bottom>
      <diagonal/>
    </border>
    <border>
      <left style="medium">
        <color rgb="FF3E8DDD"/>
      </left>
      <right style="thin">
        <color theme="0"/>
      </right>
      <top style="medium">
        <color rgb="FF3E8DDD"/>
      </top>
      <bottom/>
      <diagonal/>
    </border>
    <border>
      <left style="medium">
        <color rgb="FF3E8DDD"/>
      </left>
      <right style="thin">
        <color theme="0"/>
      </right>
      <top/>
      <bottom style="medium">
        <color rgb="FF3E8DDD"/>
      </bottom>
      <diagonal/>
    </border>
    <border>
      <left/>
      <right style="thin">
        <color theme="0" tint="-4.9989318521683403E-2"/>
      </right>
      <top style="medium">
        <color rgb="FF4AC0E0"/>
      </top>
      <bottom style="medium">
        <color rgb="FF4AC0E0"/>
      </bottom>
      <diagonal/>
    </border>
    <border>
      <left style="medium">
        <color rgb="FF3E8DDD"/>
      </left>
      <right/>
      <top style="medium">
        <color rgb="FF3E8DDD"/>
      </top>
      <bottom style="medium">
        <color rgb="FF3E8DDD"/>
      </bottom>
      <diagonal/>
    </border>
    <border>
      <left/>
      <right style="medium">
        <color rgb="FF3E8DDD"/>
      </right>
      <top style="medium">
        <color rgb="FF3E8DDD"/>
      </top>
      <bottom style="medium">
        <color rgb="FF3E8DDD"/>
      </bottom>
      <diagonal/>
    </border>
    <border>
      <left/>
      <right style="thin">
        <color theme="0" tint="-4.9989318521683403E-2"/>
      </right>
      <top style="thick">
        <color rgb="FF3E8DDD"/>
      </top>
      <bottom style="thick">
        <color rgb="FF3E8DDD"/>
      </bottom>
      <diagonal/>
    </border>
    <border>
      <left/>
      <right/>
      <top style="medium">
        <color rgb="FF4AC0E0"/>
      </top>
      <bottom style="medium">
        <color rgb="FF4AC0E0"/>
      </bottom>
      <diagonal/>
    </border>
    <border>
      <left style="thick">
        <color theme="0" tint="-4.9989318521683403E-2"/>
      </left>
      <right style="thick">
        <color theme="0" tint="-4.9989318521683403E-2"/>
      </right>
      <top style="thick">
        <color theme="0" tint="-4.9989318521683403E-2"/>
      </top>
      <bottom/>
      <diagonal/>
    </border>
    <border>
      <left/>
      <right/>
      <top/>
      <bottom style="thin">
        <color rgb="FFC4BEB6"/>
      </bottom>
      <diagonal/>
    </border>
    <border>
      <left/>
      <right style="medium">
        <color rgb="FF4AC0E0"/>
      </right>
      <top style="medium">
        <color rgb="FF4AC0E0"/>
      </top>
      <bottom style="medium">
        <color rgb="FF4AC0E0"/>
      </bottom>
      <diagonal/>
    </border>
  </borders>
  <cellStyleXfs count="20">
    <xf numFmtId="0" fontId="0" fillId="0" borderId="0"/>
    <xf numFmtId="0" fontId="9" fillId="0" borderId="0" applyNumberFormat="0" applyFill="0" applyBorder="0" applyAlignment="0" applyProtection="0"/>
    <xf numFmtId="0" fontId="8" fillId="2" borderId="5">
      <alignment horizontal="center" vertical="center"/>
    </xf>
    <xf numFmtId="0" fontId="18" fillId="2" borderId="52">
      <alignment horizontal="center" vertical="center" wrapText="1"/>
    </xf>
    <xf numFmtId="0" fontId="3" fillId="3" borderId="4">
      <alignment horizontal="center" vertical="center"/>
    </xf>
    <xf numFmtId="0" fontId="24" fillId="2" borderId="82">
      <alignment horizontal="center" vertical="center"/>
    </xf>
    <xf numFmtId="0" fontId="38" fillId="2" borderId="84">
      <alignment horizontal="left" vertical="center" indent="1"/>
    </xf>
    <xf numFmtId="0" fontId="39" fillId="0" borderId="0"/>
    <xf numFmtId="6" fontId="26" fillId="0" borderId="53">
      <alignment horizontal="center" vertical="center"/>
    </xf>
    <xf numFmtId="6" fontId="26" fillId="0" borderId="81">
      <alignment horizontal="center" vertical="center"/>
    </xf>
    <xf numFmtId="6" fontId="26" fillId="0" borderId="54">
      <alignment horizontal="center" vertical="center"/>
    </xf>
    <xf numFmtId="6" fontId="26" fillId="0" borderId="29">
      <alignment horizontal="center" vertical="center"/>
    </xf>
    <xf numFmtId="6" fontId="6" fillId="0" borderId="3">
      <alignment horizontal="center" vertical="center"/>
    </xf>
    <xf numFmtId="0" fontId="4" fillId="2" borderId="12">
      <alignment horizontal="center" vertical="center" wrapText="1"/>
    </xf>
    <xf numFmtId="0" fontId="4" fillId="2" borderId="13">
      <alignment horizontal="center" vertical="center" wrapText="1"/>
    </xf>
    <xf numFmtId="0" fontId="4" fillId="2" borderId="14">
      <alignment horizontal="center" vertical="center" wrapText="1"/>
    </xf>
    <xf numFmtId="0" fontId="3" fillId="7" borderId="38">
      <alignment horizontal="center" vertical="center"/>
    </xf>
    <xf numFmtId="0" fontId="8" fillId="2" borderId="39">
      <alignment horizontal="center" vertical="center"/>
    </xf>
    <xf numFmtId="0" fontId="4" fillId="2" borderId="28">
      <alignment horizontal="center" vertical="center" wrapText="1"/>
    </xf>
    <xf numFmtId="0" fontId="40" fillId="0" borderId="0"/>
  </cellStyleXfs>
  <cellXfs count="249">
    <xf numFmtId="0" fontId="0" fillId="0" borderId="0" xfId="0"/>
    <xf numFmtId="0" fontId="3" fillId="3" borderId="4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4" fontId="5" fillId="2" borderId="0" xfId="0" applyNumberFormat="1" applyFont="1" applyFill="1" applyAlignment="1">
      <alignment horizontal="left" vertical="center" indent="1"/>
    </xf>
    <xf numFmtId="0" fontId="6" fillId="5" borderId="0" xfId="0" applyFont="1" applyFill="1" applyAlignment="1">
      <alignment horizontal="left" vertical="center" indent="1"/>
    </xf>
    <xf numFmtId="0" fontId="7" fillId="5" borderId="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 wrapText="1" indent="1"/>
    </xf>
    <xf numFmtId="0" fontId="7" fillId="2" borderId="0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indent="1"/>
    </xf>
    <xf numFmtId="0" fontId="6" fillId="2" borderId="0" xfId="0" applyFont="1" applyFill="1" applyAlignment="1">
      <alignment horizontal="left" vertical="center" indent="1"/>
    </xf>
    <xf numFmtId="0" fontId="8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left" vertical="center" wrapText="1" inden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indent="1"/>
    </xf>
    <xf numFmtId="0" fontId="6" fillId="6" borderId="7" xfId="0" applyFont="1" applyFill="1" applyBorder="1" applyAlignment="1">
      <alignment horizontal="left" vertical="center" indent="1"/>
    </xf>
    <xf numFmtId="0" fontId="7" fillId="2" borderId="1" xfId="0" applyFont="1" applyFill="1" applyBorder="1" applyAlignment="1">
      <alignment horizontal="left" vertical="center" wrapText="1" indent="1"/>
    </xf>
    <xf numFmtId="0" fontId="7" fillId="2" borderId="1" xfId="0" applyFont="1" applyFill="1" applyBorder="1" applyAlignment="1">
      <alignment horizontal="center" vertical="center" wrapText="1"/>
    </xf>
    <xf numFmtId="165" fontId="6" fillId="6" borderId="10" xfId="0" applyNumberFormat="1" applyFont="1" applyFill="1" applyBorder="1" applyAlignment="1">
      <alignment horizontal="left" vertical="center" wrapText="1" indent="1"/>
    </xf>
    <xf numFmtId="165" fontId="7" fillId="6" borderId="8" xfId="0" applyNumberFormat="1" applyFont="1" applyFill="1" applyBorder="1" applyAlignment="1">
      <alignment horizontal="center" vertical="center" wrapText="1"/>
    </xf>
    <xf numFmtId="165" fontId="6" fillId="6" borderId="9" xfId="0" applyNumberFormat="1" applyFont="1" applyFill="1" applyBorder="1" applyAlignment="1">
      <alignment horizontal="left" vertical="center" wrapText="1" indent="1"/>
    </xf>
    <xf numFmtId="165" fontId="6" fillId="6" borderId="8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6" fontId="5" fillId="2" borderId="3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left" vertical="center" indent="1"/>
    </xf>
    <xf numFmtId="0" fontId="4" fillId="6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 wrapText="1" indent="1"/>
    </xf>
    <xf numFmtId="0" fontId="7" fillId="2" borderId="3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left" vertical="center" indent="1"/>
    </xf>
    <xf numFmtId="0" fontId="7" fillId="6" borderId="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center" wrapText="1" indent="1"/>
    </xf>
    <xf numFmtId="165" fontId="4" fillId="6" borderId="1" xfId="1" applyNumberFormat="1" applyFont="1" applyFill="1" applyBorder="1" applyAlignment="1" applyProtection="1">
      <alignment horizontal="center" vertical="center" wrapText="1"/>
    </xf>
    <xf numFmtId="0" fontId="6" fillId="6" borderId="15" xfId="0" applyFont="1" applyFill="1" applyBorder="1" applyAlignment="1">
      <alignment horizontal="left" vertical="center" indent="1"/>
    </xf>
    <xf numFmtId="0" fontId="4" fillId="6" borderId="11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6" fontId="4" fillId="2" borderId="0" xfId="0" applyNumberFormat="1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3" fillId="7" borderId="17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165" fontId="19" fillId="6" borderId="19" xfId="0" applyNumberFormat="1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 indent="1"/>
    </xf>
    <xf numFmtId="0" fontId="17" fillId="2" borderId="0" xfId="0" applyFont="1" applyFill="1" applyBorder="1" applyAlignment="1">
      <alignment horizontal="left" vertical="center" wrapText="1" indent="1"/>
    </xf>
    <xf numFmtId="0" fontId="6" fillId="2" borderId="11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165" fontId="4" fillId="6" borderId="11" xfId="1" applyNumberFormat="1" applyFont="1" applyFill="1" applyBorder="1" applyAlignment="1" applyProtection="1">
      <alignment horizontal="center" vertical="center" wrapText="1"/>
    </xf>
    <xf numFmtId="0" fontId="7" fillId="2" borderId="0" xfId="0" applyFont="1" applyFill="1" applyAlignment="1">
      <alignment horizontal="left" vertical="center" wrapText="1" indent="1"/>
    </xf>
    <xf numFmtId="0" fontId="7" fillId="2" borderId="0" xfId="0" applyFont="1" applyFill="1" applyAlignment="1">
      <alignment horizontal="center" vertical="center" wrapText="1"/>
    </xf>
    <xf numFmtId="0" fontId="7" fillId="2" borderId="6" xfId="0" applyFont="1" applyFill="1" applyBorder="1" applyAlignment="1">
      <alignment horizontal="left" vertical="center" wrapText="1" indent="1"/>
    </xf>
    <xf numFmtId="0" fontId="5" fillId="6" borderId="3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 wrapText="1" indent="1"/>
    </xf>
    <xf numFmtId="6" fontId="6" fillId="2" borderId="6" xfId="0" applyNumberFormat="1" applyFont="1" applyFill="1" applyBorder="1" applyAlignment="1">
      <alignment horizontal="center" vertical="center"/>
    </xf>
    <xf numFmtId="0" fontId="20" fillId="4" borderId="23" xfId="0" applyFont="1" applyFill="1" applyBorder="1" applyAlignment="1">
      <alignment horizontal="left" indent="1"/>
    </xf>
    <xf numFmtId="0" fontId="20" fillId="4" borderId="23" xfId="0" applyFont="1" applyFill="1" applyBorder="1" applyAlignment="1">
      <alignment horizontal="left" wrapText="1" indent="1"/>
    </xf>
    <xf numFmtId="0" fontId="20" fillId="4" borderId="2" xfId="0" applyFont="1" applyFill="1" applyBorder="1" applyAlignment="1">
      <alignment horizontal="left" indent="1"/>
    </xf>
    <xf numFmtId="0" fontId="7" fillId="5" borderId="0" xfId="0" applyFont="1" applyFill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/>
    </xf>
    <xf numFmtId="0" fontId="7" fillId="2" borderId="30" xfId="0" applyFont="1" applyFill="1" applyBorder="1" applyAlignment="1">
      <alignment horizontal="left" vertical="center" wrapText="1" indent="1"/>
    </xf>
    <xf numFmtId="6" fontId="5" fillId="2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6" fillId="6" borderId="7" xfId="0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165" fontId="4" fillId="6" borderId="12" xfId="0" applyNumberFormat="1" applyFont="1" applyFill="1" applyBorder="1" applyAlignment="1">
      <alignment horizontal="center" vertical="center" wrapText="1"/>
    </xf>
    <xf numFmtId="165" fontId="4" fillId="6" borderId="14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24" fillId="2" borderId="26" xfId="0" applyFont="1" applyFill="1" applyBorder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vertical="center" wrapText="1" indent="1"/>
    </xf>
    <xf numFmtId="0" fontId="5" fillId="2" borderId="23" xfId="0" applyFont="1" applyFill="1" applyBorder="1" applyAlignment="1">
      <alignment horizontal="left" vertical="center" indent="1"/>
    </xf>
    <xf numFmtId="0" fontId="7" fillId="2" borderId="0" xfId="0" applyFont="1" applyFill="1" applyAlignment="1">
      <alignment horizontal="center" vertical="center"/>
    </xf>
    <xf numFmtId="0" fontId="20" fillId="4" borderId="23" xfId="0" applyFont="1" applyFill="1" applyBorder="1" applyAlignment="1">
      <alignment horizontal="left" indent="2"/>
    </xf>
    <xf numFmtId="0" fontId="20" fillId="4" borderId="23" xfId="0" applyFont="1" applyFill="1" applyBorder="1" applyAlignment="1">
      <alignment horizontal="center"/>
    </xf>
    <xf numFmtId="0" fontId="20" fillId="4" borderId="23" xfId="0" applyFont="1" applyFill="1" applyBorder="1" applyAlignment="1">
      <alignment horizontal="left" wrapText="1" indent="2"/>
    </xf>
    <xf numFmtId="0" fontId="20" fillId="4" borderId="23" xfId="0" applyFont="1" applyFill="1" applyBorder="1" applyAlignment="1">
      <alignment horizontal="center" wrapText="1"/>
    </xf>
    <xf numFmtId="0" fontId="20" fillId="4" borderId="24" xfId="0" applyFont="1" applyFill="1" applyBorder="1" applyAlignment="1">
      <alignment horizontal="left" wrapText="1" indent="1"/>
    </xf>
    <xf numFmtId="0" fontId="7" fillId="2" borderId="23" xfId="0" applyFont="1" applyFill="1" applyBorder="1" applyAlignment="1">
      <alignment horizontal="left" vertical="center" indent="1"/>
    </xf>
    <xf numFmtId="0" fontId="6" fillId="2" borderId="23" xfId="0" applyFont="1" applyFill="1" applyBorder="1" applyAlignment="1">
      <alignment horizontal="left" vertical="center" indent="1"/>
    </xf>
    <xf numFmtId="0" fontId="22" fillId="2" borderId="23" xfId="0" applyFont="1" applyFill="1" applyBorder="1" applyAlignment="1">
      <alignment horizontal="left" vertical="center" indent="1"/>
    </xf>
    <xf numFmtId="0" fontId="27" fillId="2" borderId="23" xfId="0" applyFont="1" applyFill="1" applyBorder="1" applyAlignment="1">
      <alignment horizontal="left" vertical="center" indent="1"/>
    </xf>
    <xf numFmtId="0" fontId="28" fillId="2" borderId="23" xfId="0" applyFont="1" applyFill="1" applyBorder="1" applyAlignment="1">
      <alignment horizontal="center" vertical="center"/>
    </xf>
    <xf numFmtId="0" fontId="29" fillId="2" borderId="23" xfId="0" applyFont="1" applyFill="1" applyBorder="1" applyAlignment="1">
      <alignment horizontal="left" vertical="center" indent="1"/>
    </xf>
    <xf numFmtId="0" fontId="30" fillId="2" borderId="23" xfId="0" applyFont="1" applyFill="1" applyBorder="1" applyAlignment="1">
      <alignment horizontal="center" vertical="center"/>
    </xf>
    <xf numFmtId="0" fontId="31" fillId="2" borderId="23" xfId="0" applyFont="1" applyFill="1" applyBorder="1" applyAlignment="1">
      <alignment horizontal="left" vertical="center" indent="1"/>
    </xf>
    <xf numFmtId="0" fontId="23" fillId="2" borderId="23" xfId="0" applyFont="1" applyFill="1" applyBorder="1" applyAlignment="1">
      <alignment horizontal="center" vertical="center"/>
    </xf>
    <xf numFmtId="0" fontId="31" fillId="2" borderId="23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21" fillId="4" borderId="23" xfId="0" applyFont="1" applyFill="1" applyBorder="1" applyAlignment="1">
      <alignment horizontal="left" vertical="center" indent="1"/>
    </xf>
    <xf numFmtId="0" fontId="7" fillId="4" borderId="23" xfId="0" applyFont="1" applyFill="1" applyBorder="1" applyAlignment="1">
      <alignment horizontal="left" vertical="center" indent="1"/>
    </xf>
    <xf numFmtId="0" fontId="7" fillId="4" borderId="23" xfId="0" applyFont="1" applyFill="1" applyBorder="1" applyAlignment="1">
      <alignment horizontal="right" vertical="center" indent="1"/>
    </xf>
    <xf numFmtId="0" fontId="7" fillId="4" borderId="23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vertical="center" indent="1"/>
    </xf>
    <xf numFmtId="0" fontId="3" fillId="3" borderId="31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24" fillId="2" borderId="33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3" fillId="3" borderId="34" xfId="0" applyFont="1" applyFill="1" applyBorder="1" applyAlignment="1">
      <alignment horizontal="center" vertical="center"/>
    </xf>
    <xf numFmtId="0" fontId="3" fillId="3" borderId="35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center" vertical="center" wrapText="1"/>
    </xf>
    <xf numFmtId="0" fontId="3" fillId="7" borderId="38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/>
    </xf>
    <xf numFmtId="0" fontId="3" fillId="7" borderId="40" xfId="0" applyFont="1" applyFill="1" applyBorder="1" applyAlignment="1">
      <alignment horizontal="center" vertical="center"/>
    </xf>
    <xf numFmtId="0" fontId="3" fillId="7" borderId="41" xfId="0" applyFont="1" applyFill="1" applyBorder="1" applyAlignment="1">
      <alignment horizontal="center" vertical="center"/>
    </xf>
    <xf numFmtId="0" fontId="8" fillId="2" borderId="42" xfId="0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/>
    </xf>
    <xf numFmtId="0" fontId="3" fillId="7" borderId="44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3" fillId="7" borderId="47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3" fillId="7" borderId="49" xfId="0" applyFont="1" applyFill="1" applyBorder="1" applyAlignment="1">
      <alignment horizontal="center" vertical="center"/>
    </xf>
    <xf numFmtId="0" fontId="8" fillId="2" borderId="50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right" vertical="center" indent="1"/>
    </xf>
    <xf numFmtId="0" fontId="7" fillId="6" borderId="7" xfId="0" applyFont="1" applyFill="1" applyBorder="1" applyAlignment="1">
      <alignment horizontal="center" vertical="center" wrapText="1"/>
    </xf>
    <xf numFmtId="0" fontId="24" fillId="2" borderId="26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center" vertical="center"/>
    </xf>
    <xf numFmtId="0" fontId="24" fillId="2" borderId="27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164" fontId="5" fillId="2" borderId="3" xfId="0" applyNumberFormat="1" applyFont="1" applyFill="1" applyBorder="1" applyAlignment="1">
      <alignment horizontal="center" vertical="center" wrapText="1"/>
    </xf>
    <xf numFmtId="0" fontId="18" fillId="2" borderId="52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24" fillId="2" borderId="33" xfId="0" applyFont="1" applyFill="1" applyBorder="1" applyAlignment="1">
      <alignment horizontal="center" vertical="center"/>
    </xf>
    <xf numFmtId="0" fontId="24" fillId="2" borderId="48" xfId="0" applyFont="1" applyFill="1" applyBorder="1" applyAlignment="1">
      <alignment horizontal="left" vertical="center" wrapText="1" indent="1"/>
    </xf>
    <xf numFmtId="0" fontId="24" fillId="2" borderId="27" xfId="0" applyFont="1" applyFill="1" applyBorder="1" applyAlignment="1">
      <alignment horizontal="left" vertical="center" wrapText="1" indent="1"/>
    </xf>
    <xf numFmtId="165" fontId="19" fillId="6" borderId="8" xfId="0" applyNumberFormat="1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 wrapText="1" indent="1"/>
    </xf>
    <xf numFmtId="0" fontId="14" fillId="5" borderId="0" xfId="0" applyFont="1" applyFill="1" applyBorder="1" applyAlignment="1">
      <alignment horizontal="center" vertical="center"/>
    </xf>
    <xf numFmtId="0" fontId="7" fillId="2" borderId="57" xfId="0" applyFont="1" applyFill="1" applyBorder="1" applyAlignment="1">
      <alignment horizontal="center" vertical="center"/>
    </xf>
    <xf numFmtId="0" fontId="7" fillId="2" borderId="58" xfId="0" applyFont="1" applyFill="1" applyBorder="1" applyAlignment="1">
      <alignment horizontal="center" vertical="center"/>
    </xf>
    <xf numFmtId="0" fontId="7" fillId="2" borderId="6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 indent="2"/>
    </xf>
    <xf numFmtId="0" fontId="7" fillId="2" borderId="25" xfId="0" applyFont="1" applyFill="1" applyBorder="1" applyAlignment="1">
      <alignment horizontal="center" vertical="center"/>
    </xf>
    <xf numFmtId="0" fontId="34" fillId="2" borderId="25" xfId="1" applyFont="1" applyFill="1" applyBorder="1" applyAlignment="1">
      <alignment horizontal="center" vertical="center"/>
    </xf>
    <xf numFmtId="0" fontId="33" fillId="5" borderId="0" xfId="0" applyFont="1" applyFill="1" applyBorder="1" applyAlignment="1">
      <alignment horizontal="left" vertical="center" indent="2"/>
    </xf>
    <xf numFmtId="0" fontId="25" fillId="2" borderId="0" xfId="0" applyFont="1" applyFill="1" applyBorder="1" applyAlignment="1">
      <alignment horizontal="left" vertical="center" indent="2"/>
    </xf>
    <xf numFmtId="0" fontId="14" fillId="2" borderId="0" xfId="0" applyFont="1" applyFill="1" applyBorder="1" applyAlignment="1">
      <alignment horizontal="left" vertical="center" indent="2"/>
    </xf>
    <xf numFmtId="0" fontId="15" fillId="0" borderId="0" xfId="0" applyFont="1" applyAlignment="1">
      <alignment horizontal="left" vertical="center" indent="2"/>
    </xf>
    <xf numFmtId="0" fontId="7" fillId="2" borderId="0" xfId="0" applyFont="1" applyFill="1" applyAlignment="1">
      <alignment horizontal="left" vertical="center" wrapText="1" indent="2"/>
    </xf>
    <xf numFmtId="0" fontId="0" fillId="0" borderId="0" xfId="0" applyAlignment="1">
      <alignment horizontal="left" vertical="center" indent="2"/>
    </xf>
    <xf numFmtId="0" fontId="16" fillId="0" borderId="0" xfId="0" applyFont="1" applyAlignment="1">
      <alignment horizontal="left" vertical="center" indent="2"/>
    </xf>
    <xf numFmtId="0" fontId="7" fillId="2" borderId="55" xfId="0" applyFont="1" applyFill="1" applyBorder="1" applyAlignment="1">
      <alignment horizontal="center" vertical="center"/>
    </xf>
    <xf numFmtId="0" fontId="7" fillId="2" borderId="6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indent="2"/>
    </xf>
    <xf numFmtId="0" fontId="34" fillId="8" borderId="57" xfId="1" applyFont="1" applyFill="1" applyBorder="1" applyAlignment="1">
      <alignment horizontal="center" vertical="center"/>
    </xf>
    <xf numFmtId="0" fontId="34" fillId="8" borderId="63" xfId="1" applyFont="1" applyFill="1" applyBorder="1" applyAlignment="1">
      <alignment horizontal="center" vertical="center"/>
    </xf>
    <xf numFmtId="0" fontId="34" fillId="8" borderId="62" xfId="1" applyFont="1" applyFill="1" applyBorder="1" applyAlignment="1">
      <alignment horizontal="center" vertical="center"/>
    </xf>
    <xf numFmtId="0" fontId="34" fillId="8" borderId="59" xfId="1" applyFont="1" applyFill="1" applyBorder="1" applyAlignment="1">
      <alignment horizontal="center" vertical="center"/>
    </xf>
    <xf numFmtId="0" fontId="34" fillId="8" borderId="6" xfId="1" applyFont="1" applyFill="1" applyBorder="1" applyAlignment="1">
      <alignment horizontal="center" vertical="center"/>
    </xf>
    <xf numFmtId="0" fontId="34" fillId="8" borderId="61" xfId="1" applyFont="1" applyFill="1" applyBorder="1" applyAlignment="1">
      <alignment horizontal="center" vertical="center"/>
    </xf>
    <xf numFmtId="0" fontId="34" fillId="8" borderId="58" xfId="1" applyFont="1" applyFill="1" applyBorder="1" applyAlignment="1">
      <alignment horizontal="center" vertical="center"/>
    </xf>
    <xf numFmtId="0" fontId="34" fillId="8" borderId="65" xfId="1" applyFont="1" applyFill="1" applyBorder="1" applyAlignment="1">
      <alignment horizontal="center" vertical="center"/>
    </xf>
    <xf numFmtId="0" fontId="34" fillId="8" borderId="0" xfId="1" applyFont="1" applyFill="1" applyBorder="1" applyAlignment="1">
      <alignment horizontal="center" vertical="center"/>
    </xf>
    <xf numFmtId="0" fontId="34" fillId="8" borderId="25" xfId="1" applyFont="1" applyFill="1" applyBorder="1" applyAlignment="1">
      <alignment horizontal="center" vertical="center"/>
    </xf>
    <xf numFmtId="0" fontId="7" fillId="2" borderId="66" xfId="0" applyFont="1" applyFill="1" applyBorder="1" applyAlignment="1">
      <alignment horizontal="left" vertical="center" wrapText="1" indent="1"/>
    </xf>
    <xf numFmtId="0" fontId="5" fillId="2" borderId="66" xfId="0" applyFont="1" applyFill="1" applyBorder="1" applyAlignment="1">
      <alignment horizontal="center" vertical="center" wrapText="1"/>
    </xf>
    <xf numFmtId="0" fontId="7" fillId="5" borderId="60" xfId="0" applyFont="1" applyFill="1" applyBorder="1" applyAlignment="1">
      <alignment horizontal="center" vertical="center"/>
    </xf>
    <xf numFmtId="0" fontId="14" fillId="8" borderId="57" xfId="0" applyFont="1" applyFill="1" applyBorder="1" applyAlignment="1">
      <alignment horizontal="center" vertical="center"/>
    </xf>
    <xf numFmtId="0" fontId="14" fillId="8" borderId="58" xfId="0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4" fillId="8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4" fillId="5" borderId="0" xfId="0" applyFont="1" applyFill="1" applyBorder="1" applyAlignment="1">
      <alignment horizontal="left" vertical="center" indent="2"/>
    </xf>
    <xf numFmtId="0" fontId="3" fillId="7" borderId="67" xfId="0" applyFont="1" applyFill="1" applyBorder="1" applyAlignment="1">
      <alignment horizontal="center" vertical="center"/>
    </xf>
    <xf numFmtId="0" fontId="3" fillId="7" borderId="68" xfId="0" applyFont="1" applyFill="1" applyBorder="1" applyAlignment="1">
      <alignment horizontal="center" vertical="center"/>
    </xf>
    <xf numFmtId="0" fontId="8" fillId="2" borderId="69" xfId="0" applyFont="1" applyFill="1" applyBorder="1" applyAlignment="1">
      <alignment horizontal="center" vertical="center"/>
    </xf>
    <xf numFmtId="0" fontId="8" fillId="2" borderId="70" xfId="0" applyFont="1" applyFill="1" applyBorder="1" applyAlignment="1">
      <alignment horizontal="center" vertical="center"/>
    </xf>
    <xf numFmtId="0" fontId="3" fillId="7" borderId="71" xfId="0" applyFont="1" applyFill="1" applyBorder="1" applyAlignment="1">
      <alignment horizontal="center" vertical="center"/>
    </xf>
    <xf numFmtId="0" fontId="8" fillId="2" borderId="72" xfId="0" applyFont="1" applyFill="1" applyBorder="1" applyAlignment="1">
      <alignment horizontal="center" vertical="center"/>
    </xf>
    <xf numFmtId="0" fontId="34" fillId="8" borderId="73" xfId="1" applyFont="1" applyFill="1" applyBorder="1" applyAlignment="1">
      <alignment horizontal="center" vertical="center"/>
    </xf>
    <xf numFmtId="0" fontId="3" fillId="3" borderId="74" xfId="0" applyFont="1" applyFill="1" applyBorder="1" applyAlignment="1">
      <alignment horizontal="center" vertical="center"/>
    </xf>
    <xf numFmtId="0" fontId="8" fillId="2" borderId="75" xfId="0" applyFont="1" applyFill="1" applyBorder="1" applyAlignment="1">
      <alignment horizontal="center" vertical="center"/>
    </xf>
    <xf numFmtId="0" fontId="24" fillId="2" borderId="27" xfId="0" applyFont="1" applyFill="1" applyBorder="1" applyAlignment="1">
      <alignment horizontal="center" vertical="center" wrapText="1"/>
    </xf>
    <xf numFmtId="0" fontId="3" fillId="3" borderId="76" xfId="0" applyFont="1" applyFill="1" applyBorder="1" applyAlignment="1">
      <alignment horizontal="center" vertical="center"/>
    </xf>
    <xf numFmtId="0" fontId="8" fillId="2" borderId="77" xfId="0" applyFont="1" applyFill="1" applyBorder="1" applyAlignment="1">
      <alignment horizontal="center" vertical="center"/>
    </xf>
    <xf numFmtId="0" fontId="24" fillId="2" borderId="78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79" xfId="0" applyFont="1" applyFill="1" applyBorder="1" applyAlignment="1">
      <alignment horizontal="center" vertical="center" wrapText="1"/>
    </xf>
    <xf numFmtId="0" fontId="4" fillId="2" borderId="8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 wrapText="1"/>
    </xf>
    <xf numFmtId="0" fontId="3" fillId="3" borderId="31" xfId="4" applyBorder="1">
      <alignment horizontal="center" vertical="center"/>
    </xf>
    <xf numFmtId="0" fontId="8" fillId="2" borderId="32" xfId="2" applyBorder="1">
      <alignment horizontal="center" vertical="center"/>
    </xf>
    <xf numFmtId="0" fontId="33" fillId="2" borderId="83" xfId="0" applyFont="1" applyFill="1" applyBorder="1" applyAlignment="1">
      <alignment horizontal="center" vertical="center"/>
    </xf>
    <xf numFmtId="0" fontId="14" fillId="8" borderId="60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4" fillId="5" borderId="0" xfId="0" applyFont="1" applyFill="1" applyBorder="1" applyAlignment="1">
      <alignment horizontal="center" vertical="center"/>
    </xf>
    <xf numFmtId="6" fontId="4" fillId="2" borderId="0" xfId="0" applyNumberFormat="1" applyFont="1" applyFill="1" applyAlignment="1">
      <alignment horizontal="center" vertical="center"/>
    </xf>
    <xf numFmtId="0" fontId="4" fillId="6" borderId="16" xfId="7" applyFont="1" applyFill="1" applyBorder="1" applyAlignment="1">
      <alignment horizontal="center" vertical="center" wrapText="1"/>
    </xf>
    <xf numFmtId="0" fontId="3" fillId="7" borderId="38" xfId="16" applyBorder="1">
      <alignment horizontal="center" vertical="center"/>
    </xf>
    <xf numFmtId="0" fontId="34" fillId="2" borderId="58" xfId="1" applyFont="1" applyFill="1" applyBorder="1" applyAlignment="1">
      <alignment horizontal="center" vertical="center"/>
    </xf>
    <xf numFmtId="0" fontId="7" fillId="2" borderId="56" xfId="0" applyFont="1" applyFill="1" applyBorder="1" applyAlignment="1">
      <alignment horizontal="center" vertical="center"/>
    </xf>
    <xf numFmtId="0" fontId="4" fillId="2" borderId="28" xfId="18">
      <alignment horizontal="center" vertical="center" wrapText="1"/>
    </xf>
    <xf numFmtId="0" fontId="24" fillId="2" borderId="82" xfId="0" applyFont="1" applyFill="1" applyBorder="1" applyAlignment="1">
      <alignment horizontal="center" vertical="center"/>
    </xf>
    <xf numFmtId="0" fontId="24" fillId="2" borderId="85" xfId="0" applyFont="1" applyFill="1" applyBorder="1" applyAlignment="1">
      <alignment horizontal="center" vertical="center"/>
    </xf>
    <xf numFmtId="0" fontId="4" fillId="2" borderId="13" xfId="18" applyBorder="1">
      <alignment horizontal="center" vertical="center" wrapText="1"/>
    </xf>
    <xf numFmtId="0" fontId="4" fillId="2" borderId="12" xfId="18" applyBorder="1">
      <alignment horizontal="center" vertical="center" wrapText="1"/>
    </xf>
    <xf numFmtId="0" fontId="1" fillId="2" borderId="0" xfId="19" applyFont="1" applyFill="1" applyAlignment="1">
      <alignment horizontal="left" vertical="center" indent="5"/>
    </xf>
    <xf numFmtId="0" fontId="22" fillId="2" borderId="0" xfId="19" applyFont="1" applyFill="1" applyAlignment="1">
      <alignment horizontal="left" vertical="top" indent="6"/>
    </xf>
    <xf numFmtId="0" fontId="36" fillId="5" borderId="0" xfId="0" applyFont="1" applyFill="1" applyBorder="1" applyAlignment="1">
      <alignment horizontal="left" vertical="center" indent="1"/>
    </xf>
    <xf numFmtId="0" fontId="37" fillId="0" borderId="0" xfId="0" applyFont="1" applyBorder="1" applyAlignment="1">
      <alignment horizontal="left" vertical="center" indent="1"/>
    </xf>
    <xf numFmtId="0" fontId="33" fillId="2" borderId="55" xfId="0" applyFont="1" applyFill="1" applyBorder="1" applyAlignment="1">
      <alignment horizontal="center" vertical="center"/>
    </xf>
    <xf numFmtId="0" fontId="35" fillId="2" borderId="64" xfId="0" applyFont="1" applyFill="1" applyBorder="1" applyAlignment="1">
      <alignment horizontal="center" vertical="center"/>
    </xf>
    <xf numFmtId="0" fontId="35" fillId="2" borderId="56" xfId="0" applyFont="1" applyFill="1" applyBorder="1" applyAlignment="1">
      <alignment horizontal="center" vertical="center"/>
    </xf>
    <xf numFmtId="0" fontId="33" fillId="2" borderId="64" xfId="0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0" fontId="14" fillId="5" borderId="0" xfId="0" applyFont="1" applyFill="1" applyAlignment="1">
      <alignment horizontal="left" vertical="center" indent="2"/>
    </xf>
    <xf numFmtId="0" fontId="14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5" borderId="0" xfId="0" applyFont="1" applyFill="1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14" fillId="5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4" fillId="5" borderId="51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</cellXfs>
  <cellStyles count="20">
    <cellStyle name="C-Price" xfId="12" xr:uid="{637C7198-4B1D-42D8-BB88-A6DE897B8002}"/>
    <cellStyle name="Header - Mid" xfId="5" xr:uid="{98AEAB13-C8F9-48EC-987F-5188D0BBE053}"/>
    <cellStyle name="Headline 1" xfId="6" xr:uid="{E3450DC9-F60B-4638-AC6B-D6E520F0C715}"/>
    <cellStyle name="LAST CHANCE 1 - Mid" xfId="16" xr:uid="{64A12107-DBA0-4BF5-A4C6-E72EB91C1DD6}"/>
    <cellStyle name="Last Chance 2 - Mid" xfId="17" xr:uid="{D1B49940-DDF2-47A1-BB4F-25727F35BAA1}"/>
    <cellStyle name="Link" xfId="1" builtinId="8"/>
    <cellStyle name="NEU 1 - Mid" xfId="4" xr:uid="{96AAA916-056B-42CF-BE77-98A085C1E93D}"/>
    <cellStyle name="NEU 2 - Mid" xfId="2" xr:uid="{8E86F6DD-D8EA-4531-8F26-691AB0D1D1AF}"/>
    <cellStyle name="Normal 13" xfId="19" xr:uid="{7E694593-5419-45E9-8F64-92F0FE74888F}"/>
    <cellStyle name="Normal 2" xfId="7" xr:uid="{0F31A228-662F-4183-8A40-473A710DE75B}"/>
    <cellStyle name="Premier Single" xfId="3" xr:uid="{2137B267-889A-4DF0-B67F-24ED6AB938B2}"/>
    <cellStyle name="Promo Header - Left" xfId="13" xr:uid="{5568C4B0-45AE-406D-BF70-1A699A22FA4F}"/>
    <cellStyle name="Promo Header - Mid" xfId="14" xr:uid="{584CF97A-D3CB-45DA-A32F-5129DFA3AF39}"/>
    <cellStyle name="Promo Header - Right" xfId="15" xr:uid="{45B58965-9433-4BCF-B381-64156BFA8DDD}"/>
    <cellStyle name="Promo Header Single" xfId="18" xr:uid="{F6362A8B-64DC-4E4B-B14F-D531153790C8}"/>
    <cellStyle name="Promo Price - Left" xfId="8" xr:uid="{3572715A-6D5A-4290-B510-28C8167BC5D9}"/>
    <cellStyle name="Promo Price - Mid" xfId="9" xr:uid="{6005CBAA-35B4-4938-9F7A-ADAC7E891685}"/>
    <cellStyle name="Promo Price - Right" xfId="10" xr:uid="{D0E01218-3A7D-45F9-B303-9F62992221A2}"/>
    <cellStyle name="Promo Price - Single" xfId="11" xr:uid="{F1141876-40D1-48FC-82EE-486AA73E6BEF}"/>
    <cellStyle name="Standard" xfId="0" builtinId="0"/>
  </cellStyles>
  <dxfs count="17"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theme="9" tint="-0.24994659260841701"/>
      </font>
      <fill>
        <patternFill>
          <bgColor theme="9" tint="0.79998168889431442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b/>
        <i val="0"/>
        <color theme="9" tint="-0.24994659260841701"/>
      </font>
      <fill>
        <patternFill>
          <bgColor theme="9" tint="0.79998168889431442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theme="9" tint="-0.24994659260841701"/>
      </font>
      <fill>
        <patternFill>
          <bgColor theme="9" tint="0.79998168889431442"/>
        </patternFill>
      </fill>
    </dxf>
    <dxf>
      <font>
        <color theme="2" tint="-0.499984740745262"/>
      </font>
      <fill>
        <patternFill>
          <bgColor rgb="FFF5F5F5"/>
        </patternFill>
      </fill>
    </dxf>
    <dxf>
      <font>
        <color theme="7" tint="-0.24994659260841701"/>
      </font>
      <fill>
        <patternFill>
          <bgColor theme="7" tint="0.79998168889431442"/>
        </patternFill>
      </fill>
    </dxf>
    <dxf>
      <fill>
        <patternFill>
          <bgColor rgb="FFFCFCFC"/>
        </patternFill>
      </fill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2" defaultPivotStyle="PivotStyleLight16"/>
  <colors>
    <mruColors>
      <color rgb="FFFF9999"/>
      <color rgb="FF3E8DDD"/>
      <color rgb="FFE2231A"/>
      <color rgb="FFFDDA00"/>
      <color rgb="FF6ABF4A"/>
      <color rgb="FF4AC0E0"/>
      <color rgb="FF333F48"/>
      <color rgb="FFF8F8F8"/>
      <color rgb="FFFFCCCC"/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2.jpg"/><Relationship Id="rId21" Type="http://schemas.openxmlformats.org/officeDocument/2006/relationships/image" Target="../media/image87.jpg"/><Relationship Id="rId34" Type="http://schemas.openxmlformats.org/officeDocument/2006/relationships/image" Target="../media/image100.jpg"/><Relationship Id="rId42" Type="http://schemas.openxmlformats.org/officeDocument/2006/relationships/image" Target="../media/image108.jpg"/><Relationship Id="rId47" Type="http://schemas.openxmlformats.org/officeDocument/2006/relationships/image" Target="../media/image113.jpg"/><Relationship Id="rId50" Type="http://schemas.openxmlformats.org/officeDocument/2006/relationships/image" Target="../media/image116.jpg"/><Relationship Id="rId55" Type="http://schemas.openxmlformats.org/officeDocument/2006/relationships/image" Target="../media/image121.jpg"/><Relationship Id="rId63" Type="http://schemas.openxmlformats.org/officeDocument/2006/relationships/image" Target="../media/image129.jpg"/><Relationship Id="rId68" Type="http://schemas.openxmlformats.org/officeDocument/2006/relationships/image" Target="../media/image134.jpg"/><Relationship Id="rId76" Type="http://schemas.openxmlformats.org/officeDocument/2006/relationships/image" Target="../media/image142.jpg"/><Relationship Id="rId84" Type="http://schemas.openxmlformats.org/officeDocument/2006/relationships/image" Target="../media/image150.jpg"/><Relationship Id="rId89" Type="http://schemas.openxmlformats.org/officeDocument/2006/relationships/image" Target="../media/image155.jpg"/><Relationship Id="rId97" Type="http://schemas.openxmlformats.org/officeDocument/2006/relationships/image" Target="../media/image163.jpg"/><Relationship Id="rId7" Type="http://schemas.openxmlformats.org/officeDocument/2006/relationships/image" Target="../media/image73.jpg"/><Relationship Id="rId71" Type="http://schemas.openxmlformats.org/officeDocument/2006/relationships/image" Target="../media/image137.jpg"/><Relationship Id="rId92" Type="http://schemas.openxmlformats.org/officeDocument/2006/relationships/image" Target="../media/image158.jpg"/><Relationship Id="rId2" Type="http://schemas.openxmlformats.org/officeDocument/2006/relationships/image" Target="../media/image68.jpg"/><Relationship Id="rId16" Type="http://schemas.openxmlformats.org/officeDocument/2006/relationships/image" Target="../media/image82.jpg"/><Relationship Id="rId29" Type="http://schemas.openxmlformats.org/officeDocument/2006/relationships/image" Target="../media/image95.jpg"/><Relationship Id="rId11" Type="http://schemas.openxmlformats.org/officeDocument/2006/relationships/image" Target="../media/image77.jpg"/><Relationship Id="rId24" Type="http://schemas.openxmlformats.org/officeDocument/2006/relationships/image" Target="../media/image90.jpg"/><Relationship Id="rId32" Type="http://schemas.openxmlformats.org/officeDocument/2006/relationships/image" Target="../media/image98.jpg"/><Relationship Id="rId37" Type="http://schemas.openxmlformats.org/officeDocument/2006/relationships/image" Target="../media/image103.jpg"/><Relationship Id="rId40" Type="http://schemas.openxmlformats.org/officeDocument/2006/relationships/image" Target="../media/image106.jpg"/><Relationship Id="rId45" Type="http://schemas.openxmlformats.org/officeDocument/2006/relationships/image" Target="../media/image111.jpg"/><Relationship Id="rId53" Type="http://schemas.openxmlformats.org/officeDocument/2006/relationships/image" Target="../media/image119.jpg"/><Relationship Id="rId58" Type="http://schemas.openxmlformats.org/officeDocument/2006/relationships/image" Target="../media/image124.jpg"/><Relationship Id="rId66" Type="http://schemas.openxmlformats.org/officeDocument/2006/relationships/image" Target="../media/image132.jpg"/><Relationship Id="rId74" Type="http://schemas.openxmlformats.org/officeDocument/2006/relationships/image" Target="../media/image140.jpg"/><Relationship Id="rId79" Type="http://schemas.openxmlformats.org/officeDocument/2006/relationships/image" Target="../media/image145.jpg"/><Relationship Id="rId87" Type="http://schemas.openxmlformats.org/officeDocument/2006/relationships/image" Target="../media/image153.jpg"/><Relationship Id="rId5" Type="http://schemas.openxmlformats.org/officeDocument/2006/relationships/image" Target="../media/image71.jpg"/><Relationship Id="rId61" Type="http://schemas.openxmlformats.org/officeDocument/2006/relationships/image" Target="../media/image127.jpg"/><Relationship Id="rId82" Type="http://schemas.openxmlformats.org/officeDocument/2006/relationships/image" Target="../media/image148.jpg"/><Relationship Id="rId90" Type="http://schemas.openxmlformats.org/officeDocument/2006/relationships/image" Target="../media/image156.jpg"/><Relationship Id="rId95" Type="http://schemas.openxmlformats.org/officeDocument/2006/relationships/image" Target="../media/image161.jpg"/><Relationship Id="rId19" Type="http://schemas.openxmlformats.org/officeDocument/2006/relationships/image" Target="../media/image85.jpg"/><Relationship Id="rId14" Type="http://schemas.openxmlformats.org/officeDocument/2006/relationships/image" Target="../media/image80.jpg"/><Relationship Id="rId22" Type="http://schemas.openxmlformats.org/officeDocument/2006/relationships/image" Target="../media/image88.jpg"/><Relationship Id="rId27" Type="http://schemas.openxmlformats.org/officeDocument/2006/relationships/image" Target="../media/image93.jpg"/><Relationship Id="rId30" Type="http://schemas.openxmlformats.org/officeDocument/2006/relationships/image" Target="../media/image96.jpg"/><Relationship Id="rId35" Type="http://schemas.openxmlformats.org/officeDocument/2006/relationships/image" Target="../media/image101.jpg"/><Relationship Id="rId43" Type="http://schemas.openxmlformats.org/officeDocument/2006/relationships/image" Target="../media/image109.jpg"/><Relationship Id="rId48" Type="http://schemas.openxmlformats.org/officeDocument/2006/relationships/image" Target="../media/image114.jpg"/><Relationship Id="rId56" Type="http://schemas.openxmlformats.org/officeDocument/2006/relationships/image" Target="../media/image122.jpg"/><Relationship Id="rId64" Type="http://schemas.openxmlformats.org/officeDocument/2006/relationships/image" Target="../media/image130.jpg"/><Relationship Id="rId69" Type="http://schemas.openxmlformats.org/officeDocument/2006/relationships/image" Target="../media/image135.jpg"/><Relationship Id="rId77" Type="http://schemas.openxmlformats.org/officeDocument/2006/relationships/image" Target="../media/image143.jpg"/><Relationship Id="rId100" Type="http://schemas.openxmlformats.org/officeDocument/2006/relationships/image" Target="../media/image166.jpg"/><Relationship Id="rId8" Type="http://schemas.openxmlformats.org/officeDocument/2006/relationships/image" Target="../media/image74.jpg"/><Relationship Id="rId51" Type="http://schemas.openxmlformats.org/officeDocument/2006/relationships/image" Target="../media/image117.jpg"/><Relationship Id="rId72" Type="http://schemas.openxmlformats.org/officeDocument/2006/relationships/image" Target="../media/image138.jpg"/><Relationship Id="rId80" Type="http://schemas.openxmlformats.org/officeDocument/2006/relationships/image" Target="../media/image146.jpg"/><Relationship Id="rId85" Type="http://schemas.openxmlformats.org/officeDocument/2006/relationships/image" Target="../media/image151.jpg"/><Relationship Id="rId93" Type="http://schemas.openxmlformats.org/officeDocument/2006/relationships/image" Target="../media/image159.jpg"/><Relationship Id="rId98" Type="http://schemas.openxmlformats.org/officeDocument/2006/relationships/image" Target="../media/image164.jpg"/><Relationship Id="rId3" Type="http://schemas.openxmlformats.org/officeDocument/2006/relationships/image" Target="../media/image69.jpg"/><Relationship Id="rId12" Type="http://schemas.openxmlformats.org/officeDocument/2006/relationships/image" Target="../media/image78.jpg"/><Relationship Id="rId17" Type="http://schemas.openxmlformats.org/officeDocument/2006/relationships/image" Target="../media/image83.jpg"/><Relationship Id="rId25" Type="http://schemas.openxmlformats.org/officeDocument/2006/relationships/image" Target="../media/image91.jpg"/><Relationship Id="rId33" Type="http://schemas.openxmlformats.org/officeDocument/2006/relationships/image" Target="../media/image99.jpg"/><Relationship Id="rId38" Type="http://schemas.openxmlformats.org/officeDocument/2006/relationships/image" Target="../media/image104.jpg"/><Relationship Id="rId46" Type="http://schemas.openxmlformats.org/officeDocument/2006/relationships/image" Target="../media/image112.jpg"/><Relationship Id="rId59" Type="http://schemas.openxmlformats.org/officeDocument/2006/relationships/image" Target="../media/image125.jpg"/><Relationship Id="rId67" Type="http://schemas.openxmlformats.org/officeDocument/2006/relationships/image" Target="../media/image133.jpg"/><Relationship Id="rId20" Type="http://schemas.openxmlformats.org/officeDocument/2006/relationships/image" Target="../media/image86.jpg"/><Relationship Id="rId41" Type="http://schemas.openxmlformats.org/officeDocument/2006/relationships/image" Target="../media/image107.jpg"/><Relationship Id="rId54" Type="http://schemas.openxmlformats.org/officeDocument/2006/relationships/image" Target="../media/image120.jpg"/><Relationship Id="rId62" Type="http://schemas.openxmlformats.org/officeDocument/2006/relationships/image" Target="../media/image128.png"/><Relationship Id="rId70" Type="http://schemas.openxmlformats.org/officeDocument/2006/relationships/image" Target="../media/image136.jpg"/><Relationship Id="rId75" Type="http://schemas.openxmlformats.org/officeDocument/2006/relationships/image" Target="../media/image141.jpg"/><Relationship Id="rId83" Type="http://schemas.openxmlformats.org/officeDocument/2006/relationships/image" Target="../media/image149.jpg"/><Relationship Id="rId88" Type="http://schemas.openxmlformats.org/officeDocument/2006/relationships/image" Target="../media/image154.jpg"/><Relationship Id="rId91" Type="http://schemas.openxmlformats.org/officeDocument/2006/relationships/image" Target="../media/image157.jpg"/><Relationship Id="rId96" Type="http://schemas.openxmlformats.org/officeDocument/2006/relationships/image" Target="../media/image162.jpg"/><Relationship Id="rId1" Type="http://schemas.openxmlformats.org/officeDocument/2006/relationships/image" Target="../media/image67.jpg"/><Relationship Id="rId6" Type="http://schemas.openxmlformats.org/officeDocument/2006/relationships/image" Target="../media/image72.jpg"/><Relationship Id="rId15" Type="http://schemas.openxmlformats.org/officeDocument/2006/relationships/image" Target="../media/image81.jpg"/><Relationship Id="rId23" Type="http://schemas.openxmlformats.org/officeDocument/2006/relationships/image" Target="../media/image89.jpg"/><Relationship Id="rId28" Type="http://schemas.openxmlformats.org/officeDocument/2006/relationships/image" Target="../media/image94.jpg"/><Relationship Id="rId36" Type="http://schemas.openxmlformats.org/officeDocument/2006/relationships/image" Target="../media/image102.jpg"/><Relationship Id="rId49" Type="http://schemas.openxmlformats.org/officeDocument/2006/relationships/image" Target="../media/image115.jpg"/><Relationship Id="rId57" Type="http://schemas.openxmlformats.org/officeDocument/2006/relationships/image" Target="../media/image123.jpg"/><Relationship Id="rId10" Type="http://schemas.openxmlformats.org/officeDocument/2006/relationships/image" Target="../media/image76.jpg"/><Relationship Id="rId31" Type="http://schemas.openxmlformats.org/officeDocument/2006/relationships/image" Target="../media/image97.jpg"/><Relationship Id="rId44" Type="http://schemas.openxmlformats.org/officeDocument/2006/relationships/image" Target="../media/image110.jpg"/><Relationship Id="rId52" Type="http://schemas.openxmlformats.org/officeDocument/2006/relationships/image" Target="../media/image118.jpg"/><Relationship Id="rId60" Type="http://schemas.openxmlformats.org/officeDocument/2006/relationships/image" Target="../media/image126.jpg"/><Relationship Id="rId65" Type="http://schemas.openxmlformats.org/officeDocument/2006/relationships/image" Target="../media/image131.jpg"/><Relationship Id="rId73" Type="http://schemas.openxmlformats.org/officeDocument/2006/relationships/image" Target="../media/image139.jpg"/><Relationship Id="rId78" Type="http://schemas.openxmlformats.org/officeDocument/2006/relationships/image" Target="../media/image144.jpg"/><Relationship Id="rId81" Type="http://schemas.openxmlformats.org/officeDocument/2006/relationships/image" Target="../media/image147.jpg"/><Relationship Id="rId86" Type="http://schemas.openxmlformats.org/officeDocument/2006/relationships/image" Target="../media/image152.jpg"/><Relationship Id="rId94" Type="http://schemas.openxmlformats.org/officeDocument/2006/relationships/image" Target="../media/image160.jpg"/><Relationship Id="rId99" Type="http://schemas.openxmlformats.org/officeDocument/2006/relationships/image" Target="../media/image165.jpg"/><Relationship Id="rId4" Type="http://schemas.openxmlformats.org/officeDocument/2006/relationships/image" Target="../media/image70.jpg"/><Relationship Id="rId9" Type="http://schemas.openxmlformats.org/officeDocument/2006/relationships/image" Target="../media/image75.jpg"/><Relationship Id="rId13" Type="http://schemas.openxmlformats.org/officeDocument/2006/relationships/image" Target="../media/image79.jpg"/><Relationship Id="rId18" Type="http://schemas.openxmlformats.org/officeDocument/2006/relationships/image" Target="../media/image84.jpg"/><Relationship Id="rId39" Type="http://schemas.openxmlformats.org/officeDocument/2006/relationships/image" Target="../media/image105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9.jpg"/><Relationship Id="rId2" Type="http://schemas.openxmlformats.org/officeDocument/2006/relationships/image" Target="../media/image168.jpg"/><Relationship Id="rId1" Type="http://schemas.openxmlformats.org/officeDocument/2006/relationships/image" Target="../media/image167.jpg"/><Relationship Id="rId5" Type="http://schemas.openxmlformats.org/officeDocument/2006/relationships/image" Target="../media/image171.jpg"/><Relationship Id="rId4" Type="http://schemas.openxmlformats.org/officeDocument/2006/relationships/image" Target="../media/image170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361950</xdr:colOff>
      <xdr:row>3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CD4ED2-2A2C-4461-89E6-C295C5EA6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0</xdr:row>
      <xdr:rowOff>161925</xdr:rowOff>
    </xdr:from>
    <xdr:to>
      <xdr:col>7</xdr:col>
      <xdr:colOff>447675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6A494F-71A0-4FF3-86E5-A9EE1C376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161925"/>
          <a:ext cx="1609725" cy="21907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6</xdr:row>
      <xdr:rowOff>104775</xdr:rowOff>
    </xdr:from>
    <xdr:to>
      <xdr:col>3</xdr:col>
      <xdr:colOff>971550</xdr:colOff>
      <xdr:row>6</xdr:row>
      <xdr:rowOff>685800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BAD25F-F706-42A1-9B6C-C27B42A74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2152650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8</xdr:row>
      <xdr:rowOff>76200</xdr:rowOff>
    </xdr:from>
    <xdr:to>
      <xdr:col>3</xdr:col>
      <xdr:colOff>971550</xdr:colOff>
      <xdr:row>8</xdr:row>
      <xdr:rowOff>657225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4C0D3F-0159-4E11-90ED-DCA27F0E7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3124200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10</xdr:row>
      <xdr:rowOff>95250</xdr:rowOff>
    </xdr:from>
    <xdr:to>
      <xdr:col>3</xdr:col>
      <xdr:colOff>971550</xdr:colOff>
      <xdr:row>10</xdr:row>
      <xdr:rowOff>676275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2C88EE-0DEC-489A-85C3-766F54575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414337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12</xdr:row>
      <xdr:rowOff>95250</xdr:rowOff>
    </xdr:from>
    <xdr:to>
      <xdr:col>3</xdr:col>
      <xdr:colOff>981075</xdr:colOff>
      <xdr:row>12</xdr:row>
      <xdr:rowOff>676275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84F115-E8FA-43DF-9375-4D30FDDF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5143500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6</xdr:row>
      <xdr:rowOff>133350</xdr:rowOff>
    </xdr:from>
    <xdr:to>
      <xdr:col>4</xdr:col>
      <xdr:colOff>962025</xdr:colOff>
      <xdr:row>6</xdr:row>
      <xdr:rowOff>685800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A4336AD-376E-4F19-A035-CFF968049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21812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8</xdr:row>
      <xdr:rowOff>85725</xdr:rowOff>
    </xdr:from>
    <xdr:to>
      <xdr:col>4</xdr:col>
      <xdr:colOff>990600</xdr:colOff>
      <xdr:row>8</xdr:row>
      <xdr:rowOff>666750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A54910-067F-40DA-BB13-88EEDCF0E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313372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6</xdr:row>
      <xdr:rowOff>114300</xdr:rowOff>
    </xdr:from>
    <xdr:to>
      <xdr:col>6</xdr:col>
      <xdr:colOff>1000125</xdr:colOff>
      <xdr:row>6</xdr:row>
      <xdr:rowOff>666750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C5A4B7D-0D3B-4AB7-8C0F-7707127C8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216217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8</xdr:row>
      <xdr:rowOff>85725</xdr:rowOff>
    </xdr:from>
    <xdr:to>
      <xdr:col>6</xdr:col>
      <xdr:colOff>990600</xdr:colOff>
      <xdr:row>8</xdr:row>
      <xdr:rowOff>666750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6D852B1-2E2E-479B-9AF2-89A8BB7E5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313372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12</xdr:row>
      <xdr:rowOff>114300</xdr:rowOff>
    </xdr:from>
    <xdr:to>
      <xdr:col>6</xdr:col>
      <xdr:colOff>981075</xdr:colOff>
      <xdr:row>12</xdr:row>
      <xdr:rowOff>695325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33D3BC9-B57F-4DF3-9713-228FE9FF5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416242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14</xdr:row>
      <xdr:rowOff>152400</xdr:rowOff>
    </xdr:from>
    <xdr:to>
      <xdr:col>6</xdr:col>
      <xdr:colOff>1057275</xdr:colOff>
      <xdr:row>14</xdr:row>
      <xdr:rowOff>704850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09C8FF9-54A5-4151-8BF6-BE1B8B76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5200650"/>
          <a:ext cx="866775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228600</xdr:colOff>
      <xdr:row>6</xdr:row>
      <xdr:rowOff>85725</xdr:rowOff>
    </xdr:from>
    <xdr:to>
      <xdr:col>7</xdr:col>
      <xdr:colOff>971550</xdr:colOff>
      <xdr:row>6</xdr:row>
      <xdr:rowOff>666750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6BAE47E-3C58-4599-9F07-F43D7A69B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218122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10</xdr:row>
      <xdr:rowOff>95250</xdr:rowOff>
    </xdr:from>
    <xdr:to>
      <xdr:col>7</xdr:col>
      <xdr:colOff>981075</xdr:colOff>
      <xdr:row>10</xdr:row>
      <xdr:rowOff>676275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2C07519-9DE7-4F8F-AC2C-E4F0BB745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3143250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14</xdr:row>
      <xdr:rowOff>95250</xdr:rowOff>
    </xdr:from>
    <xdr:to>
      <xdr:col>7</xdr:col>
      <xdr:colOff>981075</xdr:colOff>
      <xdr:row>14</xdr:row>
      <xdr:rowOff>676275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A57FBC7-8ECC-46AA-B16C-291AD7C03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414337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6</xdr:row>
      <xdr:rowOff>85725</xdr:rowOff>
    </xdr:from>
    <xdr:to>
      <xdr:col>8</xdr:col>
      <xdr:colOff>990600</xdr:colOff>
      <xdr:row>6</xdr:row>
      <xdr:rowOff>666750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A5FF14B-44E6-4053-A661-66317726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2133600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10</xdr:row>
      <xdr:rowOff>85725</xdr:rowOff>
    </xdr:from>
    <xdr:to>
      <xdr:col>8</xdr:col>
      <xdr:colOff>962025</xdr:colOff>
      <xdr:row>10</xdr:row>
      <xdr:rowOff>666750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D5835C-5BAD-41EA-AD68-05095EFA9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075" y="313372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14</xdr:row>
      <xdr:rowOff>114300</xdr:rowOff>
    </xdr:from>
    <xdr:to>
      <xdr:col>8</xdr:col>
      <xdr:colOff>990600</xdr:colOff>
      <xdr:row>14</xdr:row>
      <xdr:rowOff>695325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F697219-2373-4290-8F62-03340CD01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650" y="416242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6</xdr:row>
      <xdr:rowOff>114300</xdr:rowOff>
    </xdr:from>
    <xdr:to>
      <xdr:col>9</xdr:col>
      <xdr:colOff>981075</xdr:colOff>
      <xdr:row>6</xdr:row>
      <xdr:rowOff>685800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0C48B0B-05B3-4BD8-902F-6EF30D34C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2162175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6</xdr:row>
      <xdr:rowOff>123825</xdr:rowOff>
    </xdr:from>
    <xdr:to>
      <xdr:col>11</xdr:col>
      <xdr:colOff>962025</xdr:colOff>
      <xdr:row>6</xdr:row>
      <xdr:rowOff>695325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EF00055-07DD-405C-9339-D749C750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6950" y="3124200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10</xdr:row>
      <xdr:rowOff>114300</xdr:rowOff>
    </xdr:from>
    <xdr:to>
      <xdr:col>11</xdr:col>
      <xdr:colOff>990600</xdr:colOff>
      <xdr:row>10</xdr:row>
      <xdr:rowOff>695325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F5A4BA1-EAD3-4CE8-9F34-2314E9E8C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0" y="416242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8</xdr:row>
      <xdr:rowOff>114300</xdr:rowOff>
    </xdr:from>
    <xdr:to>
      <xdr:col>12</xdr:col>
      <xdr:colOff>942975</xdr:colOff>
      <xdr:row>8</xdr:row>
      <xdr:rowOff>685800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E4F8118-C055-4EAA-A9FA-1BC5DC9EB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650" y="2162175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247650</xdr:colOff>
      <xdr:row>12</xdr:row>
      <xdr:rowOff>114300</xdr:rowOff>
    </xdr:from>
    <xdr:to>
      <xdr:col>12</xdr:col>
      <xdr:colOff>990600</xdr:colOff>
      <xdr:row>12</xdr:row>
      <xdr:rowOff>695325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32159C0-7850-4B47-ADCA-A5CE2FEE7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9275" y="3162300"/>
          <a:ext cx="742950" cy="58102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361950" cy="1085850"/>
    <xdr:pic>
      <xdr:nvPicPr>
        <xdr:cNvPr id="26" name="Picture 25">
          <a:extLst>
            <a:ext uri="{FF2B5EF4-FFF2-40B4-BE49-F238E27FC236}">
              <a16:creationId xmlns:a16="http://schemas.microsoft.com/office/drawing/2014/main" id="{51F5B950-960F-4D53-BDA6-49B1025BB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1950" cy="1085850"/>
        </a:xfrm>
        <a:prstGeom prst="rect">
          <a:avLst/>
        </a:prstGeom>
      </xdr:spPr>
    </xdr:pic>
    <xdr:clientData/>
  </xdr:oneCellAnchor>
  <xdr:twoCellAnchor editAs="oneCell">
    <xdr:from>
      <xdr:col>14</xdr:col>
      <xdr:colOff>257175</xdr:colOff>
      <xdr:row>6</xdr:row>
      <xdr:rowOff>104775</xdr:rowOff>
    </xdr:from>
    <xdr:to>
      <xdr:col>14</xdr:col>
      <xdr:colOff>1000125</xdr:colOff>
      <xdr:row>6</xdr:row>
      <xdr:rowOff>676275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5E4EFEC-4FB5-4AEE-82C9-D12EEE4E4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5175" y="2152650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8</xdr:row>
      <xdr:rowOff>95250</xdr:rowOff>
    </xdr:from>
    <xdr:to>
      <xdr:col>14</xdr:col>
      <xdr:colOff>942975</xdr:colOff>
      <xdr:row>8</xdr:row>
      <xdr:rowOff>647700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BCFD53-BDF3-4B9F-AF3A-655B432EF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475" y="319087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10</xdr:row>
      <xdr:rowOff>123825</xdr:rowOff>
    </xdr:from>
    <xdr:to>
      <xdr:col>14</xdr:col>
      <xdr:colOff>942975</xdr:colOff>
      <xdr:row>10</xdr:row>
      <xdr:rowOff>695325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2BA51F7-31ED-4ECF-BF9A-AA5B57077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8025" y="4171950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228600</xdr:colOff>
      <xdr:row>12</xdr:row>
      <xdr:rowOff>142875</xdr:rowOff>
    </xdr:from>
    <xdr:to>
      <xdr:col>14</xdr:col>
      <xdr:colOff>942975</xdr:colOff>
      <xdr:row>12</xdr:row>
      <xdr:rowOff>695325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B919506-720C-4F56-A2B7-D4AAA8A9D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51911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15</xdr:col>
      <xdr:colOff>238125</xdr:colOff>
      <xdr:row>6</xdr:row>
      <xdr:rowOff>152400</xdr:rowOff>
    </xdr:from>
    <xdr:to>
      <xdr:col>15</xdr:col>
      <xdr:colOff>952500</xdr:colOff>
      <xdr:row>6</xdr:row>
      <xdr:rowOff>704850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A8641D7-DF5A-44AC-9EE1-B1C99980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0" y="220027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8</xdr:row>
      <xdr:rowOff>95250</xdr:rowOff>
    </xdr:from>
    <xdr:to>
      <xdr:col>15</xdr:col>
      <xdr:colOff>962025</xdr:colOff>
      <xdr:row>8</xdr:row>
      <xdr:rowOff>647700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D75FCEC-BB43-4B89-9A7B-F8EC90122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3150" y="319087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15</xdr:col>
      <xdr:colOff>266700</xdr:colOff>
      <xdr:row>12</xdr:row>
      <xdr:rowOff>142875</xdr:rowOff>
    </xdr:from>
    <xdr:to>
      <xdr:col>15</xdr:col>
      <xdr:colOff>981075</xdr:colOff>
      <xdr:row>12</xdr:row>
      <xdr:rowOff>695325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75C15F5-9D88-4C61-8D53-2D4BAF912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5325" y="419100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8</xdr:row>
      <xdr:rowOff>95250</xdr:rowOff>
    </xdr:from>
    <xdr:to>
      <xdr:col>16</xdr:col>
      <xdr:colOff>952500</xdr:colOff>
      <xdr:row>8</xdr:row>
      <xdr:rowOff>647700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C9EDBE5-76F7-43BA-A8BD-DABB19313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30956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247650</xdr:colOff>
      <xdr:row>12</xdr:row>
      <xdr:rowOff>142875</xdr:rowOff>
    </xdr:from>
    <xdr:to>
      <xdr:col>16</xdr:col>
      <xdr:colOff>962025</xdr:colOff>
      <xdr:row>12</xdr:row>
      <xdr:rowOff>695325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D2E6F4D-BCED-4F89-ABEF-D9CA9E34E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6900" y="419100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6</xdr:row>
      <xdr:rowOff>152400</xdr:rowOff>
    </xdr:from>
    <xdr:to>
      <xdr:col>16</xdr:col>
      <xdr:colOff>952500</xdr:colOff>
      <xdr:row>6</xdr:row>
      <xdr:rowOff>704850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154C73E-75AE-45EC-A0B1-35F08C69C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0" y="215265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18</xdr:col>
      <xdr:colOff>200025</xdr:colOff>
      <xdr:row>6</xdr:row>
      <xdr:rowOff>152400</xdr:rowOff>
    </xdr:from>
    <xdr:to>
      <xdr:col>18</xdr:col>
      <xdr:colOff>914400</xdr:colOff>
      <xdr:row>6</xdr:row>
      <xdr:rowOff>704850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AAAF8B7D-F171-4C8A-A477-00B97A9F0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650" y="220027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18</xdr:col>
      <xdr:colOff>200025</xdr:colOff>
      <xdr:row>8</xdr:row>
      <xdr:rowOff>104775</xdr:rowOff>
    </xdr:from>
    <xdr:to>
      <xdr:col>18</xdr:col>
      <xdr:colOff>942975</xdr:colOff>
      <xdr:row>8</xdr:row>
      <xdr:rowOff>685800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E5E9C57-B0DA-4E4F-A70A-C30633FB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650" y="315277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10</xdr:row>
      <xdr:rowOff>142875</xdr:rowOff>
    </xdr:from>
    <xdr:to>
      <xdr:col>18</xdr:col>
      <xdr:colOff>942975</xdr:colOff>
      <xdr:row>10</xdr:row>
      <xdr:rowOff>695325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AE20E63-D061-4E8A-9D90-8E3EA57EC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4225" y="419100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12</xdr:row>
      <xdr:rowOff>142875</xdr:rowOff>
    </xdr:from>
    <xdr:to>
      <xdr:col>18</xdr:col>
      <xdr:colOff>981075</xdr:colOff>
      <xdr:row>12</xdr:row>
      <xdr:rowOff>695325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F3B2886-B756-46C4-8D0C-FAC826515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2325" y="51911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247650</xdr:colOff>
      <xdr:row>14</xdr:row>
      <xdr:rowOff>142875</xdr:rowOff>
    </xdr:from>
    <xdr:to>
      <xdr:col>18</xdr:col>
      <xdr:colOff>962025</xdr:colOff>
      <xdr:row>14</xdr:row>
      <xdr:rowOff>695325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2A7EFAD-0458-4644-84F1-69905E059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3275" y="619125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247650</xdr:colOff>
      <xdr:row>16</xdr:row>
      <xdr:rowOff>133350</xdr:rowOff>
    </xdr:from>
    <xdr:to>
      <xdr:col>18</xdr:col>
      <xdr:colOff>962025</xdr:colOff>
      <xdr:row>16</xdr:row>
      <xdr:rowOff>685800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33F08B7B-5682-4778-9666-DFFDBC65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3275" y="718185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19</xdr:col>
      <xdr:colOff>266700</xdr:colOff>
      <xdr:row>6</xdr:row>
      <xdr:rowOff>142875</xdr:rowOff>
    </xdr:from>
    <xdr:to>
      <xdr:col>19</xdr:col>
      <xdr:colOff>981075</xdr:colOff>
      <xdr:row>6</xdr:row>
      <xdr:rowOff>695325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9931E054-4C75-475B-BDDE-D0F65B0B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2950" y="319087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19</xdr:col>
      <xdr:colOff>247650</xdr:colOff>
      <xdr:row>8</xdr:row>
      <xdr:rowOff>142875</xdr:rowOff>
    </xdr:from>
    <xdr:to>
      <xdr:col>19</xdr:col>
      <xdr:colOff>962025</xdr:colOff>
      <xdr:row>8</xdr:row>
      <xdr:rowOff>695325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151FE7E3-ED7D-4B8B-A8FC-FF26BD8DE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3900" y="419100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21</xdr:col>
      <xdr:colOff>228600</xdr:colOff>
      <xdr:row>6</xdr:row>
      <xdr:rowOff>142875</xdr:rowOff>
    </xdr:from>
    <xdr:to>
      <xdr:col>21</xdr:col>
      <xdr:colOff>942975</xdr:colOff>
      <xdr:row>6</xdr:row>
      <xdr:rowOff>695325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7518858-C121-465B-83CC-8ECB0CB60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21225" y="219075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21</xdr:col>
      <xdr:colOff>247650</xdr:colOff>
      <xdr:row>8</xdr:row>
      <xdr:rowOff>133350</xdr:rowOff>
    </xdr:from>
    <xdr:to>
      <xdr:col>21</xdr:col>
      <xdr:colOff>962025</xdr:colOff>
      <xdr:row>8</xdr:row>
      <xdr:rowOff>685800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F4C2B681-BBB8-4905-8EEC-AB898CB5B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275" y="318135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21</xdr:col>
      <xdr:colOff>238125</xdr:colOff>
      <xdr:row>10</xdr:row>
      <xdr:rowOff>152400</xdr:rowOff>
    </xdr:from>
    <xdr:to>
      <xdr:col>21</xdr:col>
      <xdr:colOff>952500</xdr:colOff>
      <xdr:row>10</xdr:row>
      <xdr:rowOff>704850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AEABFA96-91F2-465F-B02B-E3560B536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0" y="42005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21</xdr:col>
      <xdr:colOff>209550</xdr:colOff>
      <xdr:row>12</xdr:row>
      <xdr:rowOff>133350</xdr:rowOff>
    </xdr:from>
    <xdr:to>
      <xdr:col>21</xdr:col>
      <xdr:colOff>923925</xdr:colOff>
      <xdr:row>12</xdr:row>
      <xdr:rowOff>685800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EE3EBC8-762B-4107-8611-DD589AB6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02175" y="518160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21</xdr:col>
      <xdr:colOff>219075</xdr:colOff>
      <xdr:row>14</xdr:row>
      <xdr:rowOff>142875</xdr:rowOff>
    </xdr:from>
    <xdr:to>
      <xdr:col>21</xdr:col>
      <xdr:colOff>895350</xdr:colOff>
      <xdr:row>14</xdr:row>
      <xdr:rowOff>657225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9EF933FA-658A-478F-99DE-B2DF13C9B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1700" y="6191250"/>
          <a:ext cx="676275" cy="514350"/>
        </a:xfrm>
        <a:prstGeom prst="rect">
          <a:avLst/>
        </a:prstGeom>
      </xdr:spPr>
    </xdr:pic>
    <xdr:clientData/>
  </xdr:twoCellAnchor>
  <xdr:twoCellAnchor editAs="oneCell">
    <xdr:from>
      <xdr:col>21</xdr:col>
      <xdr:colOff>238125</xdr:colOff>
      <xdr:row>16</xdr:row>
      <xdr:rowOff>142875</xdr:rowOff>
    </xdr:from>
    <xdr:to>
      <xdr:col>21</xdr:col>
      <xdr:colOff>952500</xdr:colOff>
      <xdr:row>16</xdr:row>
      <xdr:rowOff>695325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776EF984-A9EE-433A-B07A-D96BA447A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0" y="719137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22</xdr:col>
      <xdr:colOff>228600</xdr:colOff>
      <xdr:row>6</xdr:row>
      <xdr:rowOff>142875</xdr:rowOff>
    </xdr:from>
    <xdr:to>
      <xdr:col>22</xdr:col>
      <xdr:colOff>942975</xdr:colOff>
      <xdr:row>6</xdr:row>
      <xdr:rowOff>695325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D1AFB78-20D4-43EC-ACE1-F26E57DDD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11850" y="219075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22</xdr:col>
      <xdr:colOff>209550</xdr:colOff>
      <xdr:row>8</xdr:row>
      <xdr:rowOff>142875</xdr:rowOff>
    </xdr:from>
    <xdr:to>
      <xdr:col>22</xdr:col>
      <xdr:colOff>923925</xdr:colOff>
      <xdr:row>8</xdr:row>
      <xdr:rowOff>695325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6E772275-DC63-4400-9662-4CE4877C8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92800" y="319087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22</xdr:col>
      <xdr:colOff>200025</xdr:colOff>
      <xdr:row>10</xdr:row>
      <xdr:rowOff>142875</xdr:rowOff>
    </xdr:from>
    <xdr:to>
      <xdr:col>22</xdr:col>
      <xdr:colOff>914400</xdr:colOff>
      <xdr:row>10</xdr:row>
      <xdr:rowOff>695325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EB7BEE8-55D4-4565-9BD9-9FD0FCC08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83275" y="419100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22</xdr:col>
      <xdr:colOff>209550</xdr:colOff>
      <xdr:row>12</xdr:row>
      <xdr:rowOff>142875</xdr:rowOff>
    </xdr:from>
    <xdr:to>
      <xdr:col>22</xdr:col>
      <xdr:colOff>923925</xdr:colOff>
      <xdr:row>12</xdr:row>
      <xdr:rowOff>695325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70FB63E3-4884-484B-9231-8F15C47E7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92800" y="51911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22</xdr:col>
      <xdr:colOff>180975</xdr:colOff>
      <xdr:row>14</xdr:row>
      <xdr:rowOff>152400</xdr:rowOff>
    </xdr:from>
    <xdr:to>
      <xdr:col>22</xdr:col>
      <xdr:colOff>895350</xdr:colOff>
      <xdr:row>14</xdr:row>
      <xdr:rowOff>704850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1FEDC3E9-2F8D-4169-A98D-906D5EAF6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4225" y="620077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23</xdr:col>
      <xdr:colOff>238125</xdr:colOff>
      <xdr:row>6</xdr:row>
      <xdr:rowOff>142875</xdr:rowOff>
    </xdr:from>
    <xdr:to>
      <xdr:col>23</xdr:col>
      <xdr:colOff>952500</xdr:colOff>
      <xdr:row>6</xdr:row>
      <xdr:rowOff>695325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03C63F7-457C-40E3-B6DE-A9E30DB7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02625" y="219075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6</xdr:row>
      <xdr:rowOff>114300</xdr:rowOff>
    </xdr:from>
    <xdr:to>
      <xdr:col>12</xdr:col>
      <xdr:colOff>914400</xdr:colOff>
      <xdr:row>6</xdr:row>
      <xdr:rowOff>666750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A989B17A-44F9-4C18-8EB1-0D2D3EA6C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220980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8</xdr:row>
      <xdr:rowOff>76200</xdr:rowOff>
    </xdr:from>
    <xdr:to>
      <xdr:col>7</xdr:col>
      <xdr:colOff>1009650</xdr:colOff>
      <xdr:row>8</xdr:row>
      <xdr:rowOff>657225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7FAFD819-921E-48B5-A751-23A09D30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5" y="317182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8</xdr:row>
      <xdr:rowOff>76200</xdr:rowOff>
    </xdr:from>
    <xdr:to>
      <xdr:col>8</xdr:col>
      <xdr:colOff>942975</xdr:colOff>
      <xdr:row>8</xdr:row>
      <xdr:rowOff>657225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81D26FE-ED12-4C0F-B07E-28B361B10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4525" y="3171825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6</xdr:col>
      <xdr:colOff>266700</xdr:colOff>
      <xdr:row>10</xdr:row>
      <xdr:rowOff>95250</xdr:rowOff>
    </xdr:from>
    <xdr:to>
      <xdr:col>6</xdr:col>
      <xdr:colOff>1009650</xdr:colOff>
      <xdr:row>10</xdr:row>
      <xdr:rowOff>676275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7272A86A-CB68-4F8F-AAF5-C157EF767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4191000"/>
          <a:ext cx="742950" cy="581025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10</xdr:row>
      <xdr:rowOff>95250</xdr:rowOff>
    </xdr:from>
    <xdr:to>
      <xdr:col>4</xdr:col>
      <xdr:colOff>942975</xdr:colOff>
      <xdr:row>10</xdr:row>
      <xdr:rowOff>647700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7F1BF2D-E725-4694-AC68-8E3AFE9C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419100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</xdr:row>
      <xdr:rowOff>76200</xdr:rowOff>
    </xdr:from>
    <xdr:to>
      <xdr:col>1</xdr:col>
      <xdr:colOff>962025</xdr:colOff>
      <xdr:row>6</xdr:row>
      <xdr:rowOff>628650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7495DE74-E73A-4656-8801-86B89EC47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" y="217170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219075</xdr:colOff>
      <xdr:row>12</xdr:row>
      <xdr:rowOff>95250</xdr:rowOff>
    </xdr:from>
    <xdr:to>
      <xdr:col>7</xdr:col>
      <xdr:colOff>933450</xdr:colOff>
      <xdr:row>12</xdr:row>
      <xdr:rowOff>647700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356448D6-C37D-4606-99A7-6AD16FFEE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51911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12</xdr:row>
      <xdr:rowOff>104775</xdr:rowOff>
    </xdr:from>
    <xdr:to>
      <xdr:col>8</xdr:col>
      <xdr:colOff>962025</xdr:colOff>
      <xdr:row>12</xdr:row>
      <xdr:rowOff>657225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D40E76AD-ED82-4EE4-940F-7A89729C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520065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16</xdr:row>
      <xdr:rowOff>114300</xdr:rowOff>
    </xdr:from>
    <xdr:to>
      <xdr:col>7</xdr:col>
      <xdr:colOff>971550</xdr:colOff>
      <xdr:row>16</xdr:row>
      <xdr:rowOff>666750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28330B17-6419-4A1F-BCEB-5A3F46515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5" y="72104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238125</xdr:colOff>
      <xdr:row>10</xdr:row>
      <xdr:rowOff>114300</xdr:rowOff>
    </xdr:from>
    <xdr:to>
      <xdr:col>12</xdr:col>
      <xdr:colOff>952500</xdr:colOff>
      <xdr:row>10</xdr:row>
      <xdr:rowOff>666750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2A962003-2BEF-411E-9DED-2B0B66BCA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6625" y="4114800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8</xdr:row>
      <xdr:rowOff>123825</xdr:rowOff>
    </xdr:from>
    <xdr:to>
      <xdr:col>11</xdr:col>
      <xdr:colOff>971550</xdr:colOff>
      <xdr:row>8</xdr:row>
      <xdr:rowOff>676275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830C8407-34B9-4078-AA19-4C2E77FC0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41243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15</xdr:col>
      <xdr:colOff>247650</xdr:colOff>
      <xdr:row>10</xdr:row>
      <xdr:rowOff>85725</xdr:rowOff>
    </xdr:from>
    <xdr:to>
      <xdr:col>15</xdr:col>
      <xdr:colOff>962025</xdr:colOff>
      <xdr:row>10</xdr:row>
      <xdr:rowOff>638175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D2DA0E73-2081-438A-8BFE-4AC7D1A8B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3150" y="4086225"/>
          <a:ext cx="714375" cy="55245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10</xdr:row>
      <xdr:rowOff>95250</xdr:rowOff>
    </xdr:from>
    <xdr:to>
      <xdr:col>16</xdr:col>
      <xdr:colOff>942975</xdr:colOff>
      <xdr:row>10</xdr:row>
      <xdr:rowOff>647700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EB0D785-715B-4BAB-B3F7-85E41AFA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4725" y="4095750"/>
          <a:ext cx="714375" cy="552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300</xdr:col>
      <xdr:colOff>247650</xdr:colOff>
      <xdr:row>2</xdr:row>
      <xdr:rowOff>76200</xdr:rowOff>
    </xdr:from>
    <xdr:to>
      <xdr:col>300</xdr:col>
      <xdr:colOff>1676400</xdr:colOff>
      <xdr:row>2</xdr:row>
      <xdr:rowOff>1160145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4CB7AA3-11BF-4405-88E3-4B91B4C38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0252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51</xdr:col>
      <xdr:colOff>228600</xdr:colOff>
      <xdr:row>2</xdr:row>
      <xdr:rowOff>66675</xdr:rowOff>
    </xdr:from>
    <xdr:to>
      <xdr:col>51</xdr:col>
      <xdr:colOff>1657350</xdr:colOff>
      <xdr:row>2</xdr:row>
      <xdr:rowOff>1162050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6E7D2B-1D92-4E87-8C28-42E61121F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53</xdr:col>
      <xdr:colOff>209550</xdr:colOff>
      <xdr:row>2</xdr:row>
      <xdr:rowOff>66675</xdr:rowOff>
    </xdr:from>
    <xdr:to>
      <xdr:col>53</xdr:col>
      <xdr:colOff>1638300</xdr:colOff>
      <xdr:row>2</xdr:row>
      <xdr:rowOff>1162050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44211831-0F17-49A1-B211-A7DD16255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542925"/>
          <a:ext cx="1428750" cy="1095375"/>
        </a:xfrm>
        <a:prstGeom prst="rect">
          <a:avLst/>
        </a:prstGeom>
      </xdr:spPr>
    </xdr:pic>
    <xdr:clientData/>
  </xdr:twoCellAnchor>
  <xdr:oneCellAnchor>
    <xdr:from>
      <xdr:col>40</xdr:col>
      <xdr:colOff>247650</xdr:colOff>
      <xdr:row>2</xdr:row>
      <xdr:rowOff>66675</xdr:rowOff>
    </xdr:from>
    <xdr:ext cx="1476375" cy="1152525"/>
    <xdr:pic>
      <xdr:nvPicPr>
        <xdr:cNvPr id="42" name="Picture 41">
          <a:extLst>
            <a:ext uri="{FF2B5EF4-FFF2-40B4-BE49-F238E27FC236}">
              <a16:creationId xmlns:a16="http://schemas.microsoft.com/office/drawing/2014/main" id="{3EE36A4D-A669-41C1-B7D5-426128E9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55650" y="542925"/>
          <a:ext cx="1476375" cy="1152525"/>
        </a:xfrm>
        <a:prstGeom prst="rect">
          <a:avLst/>
        </a:prstGeom>
      </xdr:spPr>
    </xdr:pic>
    <xdr:clientData/>
  </xdr:oneCellAnchor>
  <xdr:oneCellAnchor>
    <xdr:from>
      <xdr:col>315</xdr:col>
      <xdr:colOff>243322</xdr:colOff>
      <xdr:row>2</xdr:row>
      <xdr:rowOff>39832</xdr:rowOff>
    </xdr:from>
    <xdr:ext cx="1428750" cy="1095375"/>
    <xdr:pic>
      <xdr:nvPicPr>
        <xdr:cNvPr id="216" name="Picture 215">
          <a:extLst>
            <a:ext uri="{FF2B5EF4-FFF2-40B4-BE49-F238E27FC236}">
              <a16:creationId xmlns:a16="http://schemas.microsoft.com/office/drawing/2014/main" id="{1AAB9C92-458D-4BDA-9445-D172CC676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805947" y="516082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25</xdr:col>
      <xdr:colOff>257175</xdr:colOff>
      <xdr:row>2</xdr:row>
      <xdr:rowOff>47625</xdr:rowOff>
    </xdr:from>
    <xdr:to>
      <xdr:col>25</xdr:col>
      <xdr:colOff>1733550</xdr:colOff>
      <xdr:row>2</xdr:row>
      <xdr:rowOff>1200150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6EBE0E0-A545-4D71-A7ED-277206FA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5" y="523875"/>
          <a:ext cx="1476375" cy="1152525"/>
        </a:xfrm>
        <a:prstGeom prst="rect">
          <a:avLst/>
        </a:prstGeom>
      </xdr:spPr>
    </xdr:pic>
    <xdr:clientData/>
  </xdr:twoCellAnchor>
  <xdr:oneCellAnchor>
    <xdr:from>
      <xdr:col>28</xdr:col>
      <xdr:colOff>219075</xdr:colOff>
      <xdr:row>2</xdr:row>
      <xdr:rowOff>47625</xdr:rowOff>
    </xdr:from>
    <xdr:ext cx="1476375" cy="1152525"/>
    <xdr:pic>
      <xdr:nvPicPr>
        <xdr:cNvPr id="266" name="Picture 265">
          <a:extLst>
            <a:ext uri="{FF2B5EF4-FFF2-40B4-BE49-F238E27FC236}">
              <a16:creationId xmlns:a16="http://schemas.microsoft.com/office/drawing/2014/main" id="{7592185D-9C9E-40F6-A6F5-B73204B1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523875"/>
          <a:ext cx="1476375" cy="1152525"/>
        </a:xfrm>
        <a:prstGeom prst="rect">
          <a:avLst/>
        </a:prstGeom>
      </xdr:spPr>
    </xdr:pic>
    <xdr:clientData/>
  </xdr:oneCellAnchor>
  <xdr:oneCellAnchor>
    <xdr:from>
      <xdr:col>52</xdr:col>
      <xdr:colOff>247650</xdr:colOff>
      <xdr:row>2</xdr:row>
      <xdr:rowOff>76200</xdr:rowOff>
    </xdr:from>
    <xdr:ext cx="1428750" cy="1095375"/>
    <xdr:pic>
      <xdr:nvPicPr>
        <xdr:cNvPr id="267" name="Picture 266">
          <a:extLst>
            <a:ext uri="{FF2B5EF4-FFF2-40B4-BE49-F238E27FC236}">
              <a16:creationId xmlns:a16="http://schemas.microsoft.com/office/drawing/2014/main" id="{01980A05-9BDB-4F42-B1C5-5F79E95A9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9650" y="552450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185</xdr:col>
      <xdr:colOff>238125</xdr:colOff>
      <xdr:row>2</xdr:row>
      <xdr:rowOff>76200</xdr:rowOff>
    </xdr:from>
    <xdr:to>
      <xdr:col>185</xdr:col>
      <xdr:colOff>1655445</xdr:colOff>
      <xdr:row>2</xdr:row>
      <xdr:rowOff>1160145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C9CF1578-7F4B-445C-891D-C51C670F5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38250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186</xdr:col>
      <xdr:colOff>238125</xdr:colOff>
      <xdr:row>2</xdr:row>
      <xdr:rowOff>76200</xdr:rowOff>
    </xdr:from>
    <xdr:to>
      <xdr:col>186</xdr:col>
      <xdr:colOff>1655445</xdr:colOff>
      <xdr:row>2</xdr:row>
      <xdr:rowOff>1160145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D35D0F0-5A6E-44DF-A597-D79E5F9E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43250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187</xdr:col>
      <xdr:colOff>247650</xdr:colOff>
      <xdr:row>2</xdr:row>
      <xdr:rowOff>76200</xdr:rowOff>
    </xdr:from>
    <xdr:to>
      <xdr:col>187</xdr:col>
      <xdr:colOff>1676400</xdr:colOff>
      <xdr:row>2</xdr:row>
      <xdr:rowOff>1160145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1198FD31-0890-4680-BF89-B30A82436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5777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188</xdr:col>
      <xdr:colOff>247650</xdr:colOff>
      <xdr:row>2</xdr:row>
      <xdr:rowOff>76200</xdr:rowOff>
    </xdr:from>
    <xdr:to>
      <xdr:col>188</xdr:col>
      <xdr:colOff>1676400</xdr:colOff>
      <xdr:row>2</xdr:row>
      <xdr:rowOff>1160145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8D38E4A-E85B-4B29-9740-0D1426C99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6277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194</xdr:col>
      <xdr:colOff>257175</xdr:colOff>
      <xdr:row>2</xdr:row>
      <xdr:rowOff>104775</xdr:rowOff>
    </xdr:from>
    <xdr:to>
      <xdr:col>194</xdr:col>
      <xdr:colOff>1691640</xdr:colOff>
      <xdr:row>2</xdr:row>
      <xdr:rowOff>1200150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28A4D0C2-A52C-47B7-8DA4-E0F51550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83050" y="5810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196</xdr:col>
      <xdr:colOff>238125</xdr:colOff>
      <xdr:row>2</xdr:row>
      <xdr:rowOff>104775</xdr:rowOff>
    </xdr:from>
    <xdr:to>
      <xdr:col>196</xdr:col>
      <xdr:colOff>1655445</xdr:colOff>
      <xdr:row>2</xdr:row>
      <xdr:rowOff>1200150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DE7E8340-FC8D-43C1-A9F8-BBF727D03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77125" y="5810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195</xdr:col>
      <xdr:colOff>247650</xdr:colOff>
      <xdr:row>2</xdr:row>
      <xdr:rowOff>114300</xdr:rowOff>
    </xdr:from>
    <xdr:to>
      <xdr:col>195</xdr:col>
      <xdr:colOff>1676400</xdr:colOff>
      <xdr:row>2</xdr:row>
      <xdr:rowOff>1198245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C3DF1A72-F199-424A-B6F9-FD01CBDF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78525" y="590550"/>
          <a:ext cx="1428750" cy="1095375"/>
        </a:xfrm>
        <a:prstGeom prst="rect">
          <a:avLst/>
        </a:prstGeom>
      </xdr:spPr>
    </xdr:pic>
    <xdr:clientData/>
  </xdr:twoCellAnchor>
  <xdr:oneCellAnchor>
    <xdr:from>
      <xdr:col>27</xdr:col>
      <xdr:colOff>228600</xdr:colOff>
      <xdr:row>2</xdr:row>
      <xdr:rowOff>66675</xdr:rowOff>
    </xdr:from>
    <xdr:ext cx="1476375" cy="1152525"/>
    <xdr:pic>
      <xdr:nvPicPr>
        <xdr:cNvPr id="286" name="Picture 285">
          <a:extLst>
            <a:ext uri="{FF2B5EF4-FFF2-40B4-BE49-F238E27FC236}">
              <a16:creationId xmlns:a16="http://schemas.microsoft.com/office/drawing/2014/main" id="{6CBEF524-1FD8-4B52-B286-90CC5E0D4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542925"/>
          <a:ext cx="1476375" cy="1152525"/>
        </a:xfrm>
        <a:prstGeom prst="rect">
          <a:avLst/>
        </a:prstGeom>
      </xdr:spPr>
    </xdr:pic>
    <xdr:clientData/>
  </xdr:oneCellAnchor>
  <xdr:twoCellAnchor editAs="oneCell">
    <xdr:from>
      <xdr:col>173</xdr:col>
      <xdr:colOff>247650</xdr:colOff>
      <xdr:row>2</xdr:row>
      <xdr:rowOff>57150</xdr:rowOff>
    </xdr:from>
    <xdr:to>
      <xdr:col>173</xdr:col>
      <xdr:colOff>1729740</xdr:colOff>
      <xdr:row>2</xdr:row>
      <xdr:rowOff>1198245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9CC8A4C3-911E-434F-8ABC-F5E4FE322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66065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323</xdr:col>
      <xdr:colOff>247650</xdr:colOff>
      <xdr:row>2</xdr:row>
      <xdr:rowOff>85725</xdr:rowOff>
    </xdr:from>
    <xdr:to>
      <xdr:col>323</xdr:col>
      <xdr:colOff>1676400</xdr:colOff>
      <xdr:row>2</xdr:row>
      <xdr:rowOff>1181100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365B7EFE-337D-4AC4-B9A7-E51BD6D6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78025" y="561975"/>
          <a:ext cx="1428750" cy="1095375"/>
        </a:xfrm>
        <a:prstGeom prst="rect">
          <a:avLst/>
        </a:prstGeom>
      </xdr:spPr>
    </xdr:pic>
    <xdr:clientData/>
  </xdr:twoCellAnchor>
  <xdr:oneCellAnchor>
    <xdr:from>
      <xdr:col>30</xdr:col>
      <xdr:colOff>219075</xdr:colOff>
      <xdr:row>2</xdr:row>
      <xdr:rowOff>19050</xdr:rowOff>
    </xdr:from>
    <xdr:ext cx="1476375" cy="1152525"/>
    <xdr:pic>
      <xdr:nvPicPr>
        <xdr:cNvPr id="174" name="Picture 173">
          <a:extLst>
            <a:ext uri="{FF2B5EF4-FFF2-40B4-BE49-F238E27FC236}">
              <a16:creationId xmlns:a16="http://schemas.microsoft.com/office/drawing/2014/main" id="{2C6EA8C9-C75D-46D4-AB08-95FA30AE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075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28</xdr:col>
      <xdr:colOff>1704975</xdr:colOff>
      <xdr:row>1</xdr:row>
      <xdr:rowOff>0</xdr:rowOff>
    </xdr:from>
    <xdr:ext cx="542926" cy="1600200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F1EFD235-9FCD-484B-812D-F27274BDF0A3}"/>
            </a:ext>
          </a:extLst>
        </xdr:cNvPr>
        <xdr:cNvSpPr txBox="1"/>
      </xdr:nvSpPr>
      <xdr:spPr>
        <a:xfrm flipH="1">
          <a:off x="99441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36</xdr:col>
      <xdr:colOff>238125</xdr:colOff>
      <xdr:row>2</xdr:row>
      <xdr:rowOff>66675</xdr:rowOff>
    </xdr:from>
    <xdr:ext cx="1476375" cy="1152525"/>
    <xdr:pic>
      <xdr:nvPicPr>
        <xdr:cNvPr id="177" name="Picture 176">
          <a:extLst>
            <a:ext uri="{FF2B5EF4-FFF2-40B4-BE49-F238E27FC236}">
              <a16:creationId xmlns:a16="http://schemas.microsoft.com/office/drawing/2014/main" id="{1FEFDEA4-74B3-4EBF-92D1-5ACECD7CB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40875" y="542925"/>
          <a:ext cx="1476375" cy="1152525"/>
        </a:xfrm>
        <a:prstGeom prst="rect">
          <a:avLst/>
        </a:prstGeom>
      </xdr:spPr>
    </xdr:pic>
    <xdr:clientData/>
  </xdr:oneCellAnchor>
  <xdr:oneCellAnchor>
    <xdr:from>
      <xdr:col>42</xdr:col>
      <xdr:colOff>219075</xdr:colOff>
      <xdr:row>2</xdr:row>
      <xdr:rowOff>28575</xdr:rowOff>
    </xdr:from>
    <xdr:ext cx="1476375" cy="1152525"/>
    <xdr:pic>
      <xdr:nvPicPr>
        <xdr:cNvPr id="182" name="Picture 181">
          <a:extLst>
            <a:ext uri="{FF2B5EF4-FFF2-40B4-BE49-F238E27FC236}">
              <a16:creationId xmlns:a16="http://schemas.microsoft.com/office/drawing/2014/main" id="{DF504B05-53F3-4DCC-84FD-E35510F1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22825" y="504825"/>
          <a:ext cx="1476375" cy="1152525"/>
        </a:xfrm>
        <a:prstGeom prst="rect">
          <a:avLst/>
        </a:prstGeom>
      </xdr:spPr>
    </xdr:pic>
    <xdr:clientData/>
  </xdr:oneCellAnchor>
  <xdr:oneCellAnchor>
    <xdr:from>
      <xdr:col>43</xdr:col>
      <xdr:colOff>219075</xdr:colOff>
      <xdr:row>2</xdr:row>
      <xdr:rowOff>19050</xdr:rowOff>
    </xdr:from>
    <xdr:ext cx="1476375" cy="1152525"/>
    <xdr:pic>
      <xdr:nvPicPr>
        <xdr:cNvPr id="184" name="Picture 183">
          <a:extLst>
            <a:ext uri="{FF2B5EF4-FFF2-40B4-BE49-F238E27FC236}">
              <a16:creationId xmlns:a16="http://schemas.microsoft.com/office/drawing/2014/main" id="{8870FAA3-6E16-470F-AF1C-F1645E293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32825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44</xdr:col>
      <xdr:colOff>209550</xdr:colOff>
      <xdr:row>2</xdr:row>
      <xdr:rowOff>28575</xdr:rowOff>
    </xdr:from>
    <xdr:ext cx="1476375" cy="1152525"/>
    <xdr:pic>
      <xdr:nvPicPr>
        <xdr:cNvPr id="185" name="Picture 184">
          <a:extLst>
            <a:ext uri="{FF2B5EF4-FFF2-40B4-BE49-F238E27FC236}">
              <a16:creationId xmlns:a16="http://schemas.microsoft.com/office/drawing/2014/main" id="{265F94E9-7F91-462F-A559-C32A3FBF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28300" y="504825"/>
          <a:ext cx="1476375" cy="1152525"/>
        </a:xfrm>
        <a:prstGeom prst="rect">
          <a:avLst/>
        </a:prstGeom>
      </xdr:spPr>
    </xdr:pic>
    <xdr:clientData/>
  </xdr:oneCellAnchor>
  <xdr:oneCellAnchor>
    <xdr:from>
      <xdr:col>40</xdr:col>
      <xdr:colOff>1714500</xdr:colOff>
      <xdr:row>1</xdr:row>
      <xdr:rowOff>9525</xdr:rowOff>
    </xdr:from>
    <xdr:ext cx="542926" cy="1600200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BAD3C701-9FF8-4F45-A1B2-DFC68AD2FFF4}"/>
            </a:ext>
          </a:extLst>
        </xdr:cNvPr>
        <xdr:cNvSpPr txBox="1"/>
      </xdr:nvSpPr>
      <xdr:spPr>
        <a:xfrm flipH="1">
          <a:off x="2371725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72</xdr:col>
      <xdr:colOff>219075</xdr:colOff>
      <xdr:row>2</xdr:row>
      <xdr:rowOff>19050</xdr:rowOff>
    </xdr:from>
    <xdr:ext cx="1476375" cy="1152525"/>
    <xdr:pic>
      <xdr:nvPicPr>
        <xdr:cNvPr id="187" name="Picture 186">
          <a:extLst>
            <a:ext uri="{FF2B5EF4-FFF2-40B4-BE49-F238E27FC236}">
              <a16:creationId xmlns:a16="http://schemas.microsoft.com/office/drawing/2014/main" id="{93DC9EB4-1425-4F08-A802-E2891B09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89700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73</xdr:col>
      <xdr:colOff>219075</xdr:colOff>
      <xdr:row>2</xdr:row>
      <xdr:rowOff>19050</xdr:rowOff>
    </xdr:from>
    <xdr:ext cx="1476375" cy="1152525"/>
    <xdr:pic>
      <xdr:nvPicPr>
        <xdr:cNvPr id="188" name="Picture 187">
          <a:extLst>
            <a:ext uri="{FF2B5EF4-FFF2-40B4-BE49-F238E27FC236}">
              <a16:creationId xmlns:a16="http://schemas.microsoft.com/office/drawing/2014/main" id="{4264840A-3551-4B44-A0BD-13C75E825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4700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74</xdr:col>
      <xdr:colOff>219075</xdr:colOff>
      <xdr:row>2</xdr:row>
      <xdr:rowOff>28575</xdr:rowOff>
    </xdr:from>
    <xdr:ext cx="1476375" cy="1152525"/>
    <xdr:pic>
      <xdr:nvPicPr>
        <xdr:cNvPr id="189" name="Picture 188">
          <a:extLst>
            <a:ext uri="{FF2B5EF4-FFF2-40B4-BE49-F238E27FC236}">
              <a16:creationId xmlns:a16="http://schemas.microsoft.com/office/drawing/2014/main" id="{1F19C9FA-913C-41BD-AEEC-726DCC01C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99700" y="504825"/>
          <a:ext cx="1476375" cy="1152525"/>
        </a:xfrm>
        <a:prstGeom prst="rect">
          <a:avLst/>
        </a:prstGeom>
      </xdr:spPr>
    </xdr:pic>
    <xdr:clientData/>
  </xdr:oneCellAnchor>
  <xdr:twoCellAnchor editAs="oneCell">
    <xdr:from>
      <xdr:col>325</xdr:col>
      <xdr:colOff>247650</xdr:colOff>
      <xdr:row>2</xdr:row>
      <xdr:rowOff>57150</xdr:rowOff>
    </xdr:from>
    <xdr:to>
      <xdr:col>325</xdr:col>
      <xdr:colOff>1676400</xdr:colOff>
      <xdr:row>2</xdr:row>
      <xdr:rowOff>1158240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2255BDAD-D0E1-4905-A13C-31C195231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29190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326</xdr:col>
      <xdr:colOff>238125</xdr:colOff>
      <xdr:row>2</xdr:row>
      <xdr:rowOff>57150</xdr:rowOff>
    </xdr:from>
    <xdr:to>
      <xdr:col>326</xdr:col>
      <xdr:colOff>1655445</xdr:colOff>
      <xdr:row>2</xdr:row>
      <xdr:rowOff>1158240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239332BB-E93B-4BCD-89D4-F73760F31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8737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327</xdr:col>
      <xdr:colOff>228600</xdr:colOff>
      <xdr:row>2</xdr:row>
      <xdr:rowOff>66675</xdr:rowOff>
    </xdr:from>
    <xdr:to>
      <xdr:col>327</xdr:col>
      <xdr:colOff>1657350</xdr:colOff>
      <xdr:row>2</xdr:row>
      <xdr:rowOff>1162050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43C684B6-ACE7-4376-9FC4-786CF6D23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0828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328</xdr:col>
      <xdr:colOff>247650</xdr:colOff>
      <xdr:row>2</xdr:row>
      <xdr:rowOff>66675</xdr:rowOff>
    </xdr:from>
    <xdr:to>
      <xdr:col>328</xdr:col>
      <xdr:colOff>1676400</xdr:colOff>
      <xdr:row>2</xdr:row>
      <xdr:rowOff>1162050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B29E22B8-B6A2-4079-AE86-BED47657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069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332</xdr:col>
      <xdr:colOff>247650</xdr:colOff>
      <xdr:row>2</xdr:row>
      <xdr:rowOff>66675</xdr:rowOff>
    </xdr:from>
    <xdr:to>
      <xdr:col>332</xdr:col>
      <xdr:colOff>1676400</xdr:colOff>
      <xdr:row>2</xdr:row>
      <xdr:rowOff>1162050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E265A7F0-FBC1-4353-89E0-EFA76475B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269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330</xdr:col>
      <xdr:colOff>247650</xdr:colOff>
      <xdr:row>2</xdr:row>
      <xdr:rowOff>57150</xdr:rowOff>
    </xdr:from>
    <xdr:to>
      <xdr:col>330</xdr:col>
      <xdr:colOff>1676400</xdr:colOff>
      <xdr:row>2</xdr:row>
      <xdr:rowOff>1158240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ADE3744C-0DFD-408D-ABE7-C45AD406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81690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331</xdr:col>
      <xdr:colOff>238125</xdr:colOff>
      <xdr:row>2</xdr:row>
      <xdr:rowOff>66675</xdr:rowOff>
    </xdr:from>
    <xdr:to>
      <xdr:col>331</xdr:col>
      <xdr:colOff>1655445</xdr:colOff>
      <xdr:row>2</xdr:row>
      <xdr:rowOff>1162050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EBF0C97A-4CED-46CC-9F19-CD4B2F88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1237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333</xdr:col>
      <xdr:colOff>247650</xdr:colOff>
      <xdr:row>2</xdr:row>
      <xdr:rowOff>66675</xdr:rowOff>
    </xdr:from>
    <xdr:to>
      <xdr:col>333</xdr:col>
      <xdr:colOff>1676400</xdr:colOff>
      <xdr:row>2</xdr:row>
      <xdr:rowOff>1162050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7B519624-CFBC-4920-AF3A-6FF164B6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319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329</xdr:col>
      <xdr:colOff>257175</xdr:colOff>
      <xdr:row>2</xdr:row>
      <xdr:rowOff>76200</xdr:rowOff>
    </xdr:from>
    <xdr:to>
      <xdr:col>329</xdr:col>
      <xdr:colOff>1691640</xdr:colOff>
      <xdr:row>2</xdr:row>
      <xdr:rowOff>1160145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378120E7-545C-438A-B2B5-45073AF11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42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338</xdr:col>
      <xdr:colOff>238125</xdr:colOff>
      <xdr:row>2</xdr:row>
      <xdr:rowOff>57150</xdr:rowOff>
    </xdr:from>
    <xdr:to>
      <xdr:col>338</xdr:col>
      <xdr:colOff>1655445</xdr:colOff>
      <xdr:row>2</xdr:row>
      <xdr:rowOff>1158240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5F5ACD0C-B736-47DF-967A-65AA9B34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28525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340</xdr:col>
      <xdr:colOff>238125</xdr:colOff>
      <xdr:row>2</xdr:row>
      <xdr:rowOff>66675</xdr:rowOff>
    </xdr:from>
    <xdr:to>
      <xdr:col>340</xdr:col>
      <xdr:colOff>1655445</xdr:colOff>
      <xdr:row>2</xdr:row>
      <xdr:rowOff>1162050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BB17010-C2B4-4FE1-BA5A-F44271B7E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952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343</xdr:col>
      <xdr:colOff>247650</xdr:colOff>
      <xdr:row>2</xdr:row>
      <xdr:rowOff>38100</xdr:rowOff>
    </xdr:from>
    <xdr:to>
      <xdr:col>343</xdr:col>
      <xdr:colOff>1676400</xdr:colOff>
      <xdr:row>2</xdr:row>
      <xdr:rowOff>1122045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69EF7EF7-8017-473B-9346-5D70DB9E1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81977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344</xdr:col>
      <xdr:colOff>238125</xdr:colOff>
      <xdr:row>2</xdr:row>
      <xdr:rowOff>47625</xdr:rowOff>
    </xdr:from>
    <xdr:to>
      <xdr:col>344</xdr:col>
      <xdr:colOff>1655445</xdr:colOff>
      <xdr:row>2</xdr:row>
      <xdr:rowOff>1143000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2041AFD3-30B7-432A-8770-2785CF680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71525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346</xdr:col>
      <xdr:colOff>247650</xdr:colOff>
      <xdr:row>2</xdr:row>
      <xdr:rowOff>38100</xdr:rowOff>
    </xdr:from>
    <xdr:to>
      <xdr:col>346</xdr:col>
      <xdr:colOff>1676400</xdr:colOff>
      <xdr:row>2</xdr:row>
      <xdr:rowOff>1122045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8872B4A-8DB5-4568-9C82-345B83FF1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53477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341</xdr:col>
      <xdr:colOff>238125</xdr:colOff>
      <xdr:row>2</xdr:row>
      <xdr:rowOff>57150</xdr:rowOff>
    </xdr:from>
    <xdr:to>
      <xdr:col>341</xdr:col>
      <xdr:colOff>1655445</xdr:colOff>
      <xdr:row>2</xdr:row>
      <xdr:rowOff>1158240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7B923A42-D6BF-4152-B245-4E1B2601C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0025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339</xdr:col>
      <xdr:colOff>247650</xdr:colOff>
      <xdr:row>2</xdr:row>
      <xdr:rowOff>57150</xdr:rowOff>
    </xdr:from>
    <xdr:to>
      <xdr:col>339</xdr:col>
      <xdr:colOff>1676400</xdr:colOff>
      <xdr:row>2</xdr:row>
      <xdr:rowOff>1158240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34189E42-C9D8-458D-A3E5-E3D279FD9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19977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345</xdr:col>
      <xdr:colOff>238125</xdr:colOff>
      <xdr:row>2</xdr:row>
      <xdr:rowOff>57150</xdr:rowOff>
    </xdr:from>
    <xdr:to>
      <xdr:col>345</xdr:col>
      <xdr:colOff>1655445</xdr:colOff>
      <xdr:row>2</xdr:row>
      <xdr:rowOff>1158240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74959EC2-491D-4DB3-A18E-52F5F052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620250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342</xdr:col>
      <xdr:colOff>247650</xdr:colOff>
      <xdr:row>2</xdr:row>
      <xdr:rowOff>66675</xdr:rowOff>
    </xdr:from>
    <xdr:to>
      <xdr:col>342</xdr:col>
      <xdr:colOff>1676400</xdr:colOff>
      <xdr:row>2</xdr:row>
      <xdr:rowOff>1162050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2815A7B4-1E31-42FA-935D-7C2921741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1477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334</xdr:col>
      <xdr:colOff>228600</xdr:colOff>
      <xdr:row>2</xdr:row>
      <xdr:rowOff>19050</xdr:rowOff>
    </xdr:from>
    <xdr:to>
      <xdr:col>334</xdr:col>
      <xdr:colOff>1657350</xdr:colOff>
      <xdr:row>2</xdr:row>
      <xdr:rowOff>1120140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A4EBF6B-E74A-464F-BBF2-56D88A318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57850" y="4953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335</xdr:col>
      <xdr:colOff>228600</xdr:colOff>
      <xdr:row>2</xdr:row>
      <xdr:rowOff>9525</xdr:rowOff>
    </xdr:from>
    <xdr:to>
      <xdr:col>335</xdr:col>
      <xdr:colOff>1657350</xdr:colOff>
      <xdr:row>2</xdr:row>
      <xdr:rowOff>1104900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4670DFC5-5713-4562-9D2B-E6D527329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62850" y="4857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336</xdr:col>
      <xdr:colOff>238125</xdr:colOff>
      <xdr:row>2</xdr:row>
      <xdr:rowOff>9525</xdr:rowOff>
    </xdr:from>
    <xdr:to>
      <xdr:col>336</xdr:col>
      <xdr:colOff>1655445</xdr:colOff>
      <xdr:row>2</xdr:row>
      <xdr:rowOff>1104900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D8019947-9C47-4346-AD74-DF1D0095F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477375" y="4857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319</xdr:col>
      <xdr:colOff>247651</xdr:colOff>
      <xdr:row>2</xdr:row>
      <xdr:rowOff>9525</xdr:rowOff>
    </xdr:from>
    <xdr:to>
      <xdr:col>319</xdr:col>
      <xdr:colOff>1579246</xdr:colOff>
      <xdr:row>2</xdr:row>
      <xdr:rowOff>1044892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D4897A73-0D3A-4704-A926-2FD6E0C75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481151" y="485775"/>
          <a:ext cx="1343025" cy="1029652"/>
        </a:xfrm>
        <a:prstGeom prst="rect">
          <a:avLst/>
        </a:prstGeom>
      </xdr:spPr>
    </xdr:pic>
    <xdr:clientData/>
  </xdr:twoCellAnchor>
  <xdr:twoCellAnchor editAs="oneCell">
    <xdr:from>
      <xdr:col>320</xdr:col>
      <xdr:colOff>257176</xdr:colOff>
      <xdr:row>2</xdr:row>
      <xdr:rowOff>28575</xdr:rowOff>
    </xdr:from>
    <xdr:to>
      <xdr:col>320</xdr:col>
      <xdr:colOff>1600201</xdr:colOff>
      <xdr:row>2</xdr:row>
      <xdr:rowOff>1046797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0A68113C-90E1-4965-A18D-B858CC68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6395676" y="504825"/>
          <a:ext cx="1343025" cy="1029652"/>
        </a:xfrm>
        <a:prstGeom prst="rect">
          <a:avLst/>
        </a:prstGeom>
      </xdr:spPr>
    </xdr:pic>
    <xdr:clientData/>
  </xdr:twoCellAnchor>
  <xdr:twoCellAnchor editAs="oneCell">
    <xdr:from>
      <xdr:col>318</xdr:col>
      <xdr:colOff>257176</xdr:colOff>
      <xdr:row>2</xdr:row>
      <xdr:rowOff>19050</xdr:rowOff>
    </xdr:from>
    <xdr:to>
      <xdr:col>318</xdr:col>
      <xdr:colOff>1600201</xdr:colOff>
      <xdr:row>2</xdr:row>
      <xdr:rowOff>1048702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F192FE46-8391-4897-A71A-BF9A0B8E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680676" y="495300"/>
          <a:ext cx="1343025" cy="1029652"/>
        </a:xfrm>
        <a:prstGeom prst="rect">
          <a:avLst/>
        </a:prstGeom>
      </xdr:spPr>
    </xdr:pic>
    <xdr:clientData/>
  </xdr:twoCellAnchor>
  <xdr:twoCellAnchor editAs="oneCell">
    <xdr:from>
      <xdr:col>317</xdr:col>
      <xdr:colOff>266701</xdr:colOff>
      <xdr:row>2</xdr:row>
      <xdr:rowOff>9525</xdr:rowOff>
    </xdr:from>
    <xdr:to>
      <xdr:col>317</xdr:col>
      <xdr:colOff>1615441</xdr:colOff>
      <xdr:row>2</xdr:row>
      <xdr:rowOff>1044892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77D9F079-B340-483F-9CDA-8EB0E11EC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785201" y="485775"/>
          <a:ext cx="1343025" cy="1029652"/>
        </a:xfrm>
        <a:prstGeom prst="rect">
          <a:avLst/>
        </a:prstGeom>
      </xdr:spPr>
    </xdr:pic>
    <xdr:clientData/>
  </xdr:twoCellAnchor>
  <xdr:twoCellAnchor editAs="oneCell">
    <xdr:from>
      <xdr:col>321</xdr:col>
      <xdr:colOff>276226</xdr:colOff>
      <xdr:row>2</xdr:row>
      <xdr:rowOff>19050</xdr:rowOff>
    </xdr:from>
    <xdr:to>
      <xdr:col>321</xdr:col>
      <xdr:colOff>1619251</xdr:colOff>
      <xdr:row>2</xdr:row>
      <xdr:rowOff>1048702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FE2140D9-7108-4698-9100-42E5FC9F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319726" y="495300"/>
          <a:ext cx="1343025" cy="1029652"/>
        </a:xfrm>
        <a:prstGeom prst="rect">
          <a:avLst/>
        </a:prstGeom>
      </xdr:spPr>
    </xdr:pic>
    <xdr:clientData/>
  </xdr:twoCellAnchor>
  <xdr:oneCellAnchor>
    <xdr:from>
      <xdr:col>316</xdr:col>
      <xdr:colOff>0</xdr:colOff>
      <xdr:row>1</xdr:row>
      <xdr:rowOff>9525</xdr:rowOff>
    </xdr:from>
    <xdr:ext cx="542926" cy="1600200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326D008C-2418-4B48-ABCC-F881B06E73E0}"/>
            </a:ext>
          </a:extLst>
        </xdr:cNvPr>
        <xdr:cNvSpPr txBox="1"/>
      </xdr:nvSpPr>
      <xdr:spPr>
        <a:xfrm flipH="1">
          <a:off x="33819465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56</xdr:col>
      <xdr:colOff>228600</xdr:colOff>
      <xdr:row>2</xdr:row>
      <xdr:rowOff>28575</xdr:rowOff>
    </xdr:from>
    <xdr:ext cx="1476375" cy="1152525"/>
    <xdr:pic>
      <xdr:nvPicPr>
        <xdr:cNvPr id="370" name="Picture 369">
          <a:extLst>
            <a:ext uri="{FF2B5EF4-FFF2-40B4-BE49-F238E27FC236}">
              <a16:creationId xmlns:a16="http://schemas.microsoft.com/office/drawing/2014/main" id="{7AE245DF-1D7F-4CE9-9B9E-39F36DD0A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57350" y="504825"/>
          <a:ext cx="1476375" cy="1152525"/>
        </a:xfrm>
        <a:prstGeom prst="rect">
          <a:avLst/>
        </a:prstGeom>
      </xdr:spPr>
    </xdr:pic>
    <xdr:clientData/>
  </xdr:oneCellAnchor>
  <xdr:oneCellAnchor>
    <xdr:from>
      <xdr:col>57</xdr:col>
      <xdr:colOff>219075</xdr:colOff>
      <xdr:row>2</xdr:row>
      <xdr:rowOff>47625</xdr:rowOff>
    </xdr:from>
    <xdr:ext cx="1476375" cy="1152525"/>
    <xdr:pic>
      <xdr:nvPicPr>
        <xdr:cNvPr id="371" name="Picture 370">
          <a:extLst>
            <a:ext uri="{FF2B5EF4-FFF2-40B4-BE49-F238E27FC236}">
              <a16:creationId xmlns:a16="http://schemas.microsoft.com/office/drawing/2014/main" id="{B88D26CB-2E0D-406D-8E8D-44A06C72A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52825" y="523875"/>
          <a:ext cx="1476375" cy="1152525"/>
        </a:xfrm>
        <a:prstGeom prst="rect">
          <a:avLst/>
        </a:prstGeom>
      </xdr:spPr>
    </xdr:pic>
    <xdr:clientData/>
  </xdr:oneCellAnchor>
  <xdr:oneCellAnchor>
    <xdr:from>
      <xdr:col>58</xdr:col>
      <xdr:colOff>219075</xdr:colOff>
      <xdr:row>2</xdr:row>
      <xdr:rowOff>38100</xdr:rowOff>
    </xdr:from>
    <xdr:ext cx="1476375" cy="1152525"/>
    <xdr:pic>
      <xdr:nvPicPr>
        <xdr:cNvPr id="372" name="Picture 371">
          <a:extLst>
            <a:ext uri="{FF2B5EF4-FFF2-40B4-BE49-F238E27FC236}">
              <a16:creationId xmlns:a16="http://schemas.microsoft.com/office/drawing/2014/main" id="{4614035A-DF5E-4259-8F60-9AD0AFB7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1825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59</xdr:col>
      <xdr:colOff>228600</xdr:colOff>
      <xdr:row>2</xdr:row>
      <xdr:rowOff>38100</xdr:rowOff>
    </xdr:from>
    <xdr:ext cx="1476375" cy="1152525"/>
    <xdr:pic>
      <xdr:nvPicPr>
        <xdr:cNvPr id="373" name="Picture 372">
          <a:extLst>
            <a:ext uri="{FF2B5EF4-FFF2-40B4-BE49-F238E27FC236}">
              <a16:creationId xmlns:a16="http://schemas.microsoft.com/office/drawing/2014/main" id="{865F9DB8-623A-46F0-90A5-D571719A0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6350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60</xdr:col>
      <xdr:colOff>228600</xdr:colOff>
      <xdr:row>2</xdr:row>
      <xdr:rowOff>38100</xdr:rowOff>
    </xdr:from>
    <xdr:ext cx="1476375" cy="1152525"/>
    <xdr:pic>
      <xdr:nvPicPr>
        <xdr:cNvPr id="374" name="Picture 373">
          <a:extLst>
            <a:ext uri="{FF2B5EF4-FFF2-40B4-BE49-F238E27FC236}">
              <a16:creationId xmlns:a16="http://schemas.microsoft.com/office/drawing/2014/main" id="{E6A1030B-1B97-43B9-B00A-1CB86BF9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1350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54</xdr:col>
      <xdr:colOff>1714500</xdr:colOff>
      <xdr:row>1</xdr:row>
      <xdr:rowOff>9525</xdr:rowOff>
    </xdr:from>
    <xdr:ext cx="542926" cy="1600200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029550C4-7524-4408-BCBB-F62453BE31FA}"/>
            </a:ext>
          </a:extLst>
        </xdr:cNvPr>
        <xdr:cNvSpPr txBox="1"/>
      </xdr:nvSpPr>
      <xdr:spPr>
        <a:xfrm flipH="1">
          <a:off x="8682037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116</xdr:col>
      <xdr:colOff>247650</xdr:colOff>
      <xdr:row>2</xdr:row>
      <xdr:rowOff>38100</xdr:rowOff>
    </xdr:from>
    <xdr:to>
      <xdr:col>116</xdr:col>
      <xdr:colOff>1676400</xdr:colOff>
      <xdr:row>2</xdr:row>
      <xdr:rowOff>1122045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7DC5F1D2-BACA-48C9-A80B-B29594E1A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65525" y="514350"/>
          <a:ext cx="1428750" cy="1095375"/>
        </a:xfrm>
        <a:prstGeom prst="rect">
          <a:avLst/>
        </a:prstGeom>
      </xdr:spPr>
    </xdr:pic>
    <xdr:clientData/>
  </xdr:twoCellAnchor>
  <xdr:oneCellAnchor>
    <xdr:from>
      <xdr:col>82</xdr:col>
      <xdr:colOff>228600</xdr:colOff>
      <xdr:row>2</xdr:row>
      <xdr:rowOff>38100</xdr:rowOff>
    </xdr:from>
    <xdr:ext cx="1476375" cy="1152525"/>
    <xdr:pic>
      <xdr:nvPicPr>
        <xdr:cNvPr id="325" name="Picture 324">
          <a:extLst>
            <a:ext uri="{FF2B5EF4-FFF2-40B4-BE49-F238E27FC236}">
              <a16:creationId xmlns:a16="http://schemas.microsoft.com/office/drawing/2014/main" id="{713C6B40-D2B6-4CCD-B410-87BD7DA38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03600" y="514350"/>
          <a:ext cx="1476375" cy="1152525"/>
        </a:xfrm>
        <a:prstGeom prst="rect">
          <a:avLst/>
        </a:prstGeom>
      </xdr:spPr>
    </xdr:pic>
    <xdr:clientData/>
  </xdr:oneCellAnchor>
  <xdr:twoCellAnchor editAs="oneCell">
    <xdr:from>
      <xdr:col>204</xdr:col>
      <xdr:colOff>266700</xdr:colOff>
      <xdr:row>2</xdr:row>
      <xdr:rowOff>57150</xdr:rowOff>
    </xdr:from>
    <xdr:to>
      <xdr:col>204</xdr:col>
      <xdr:colOff>1695450</xdr:colOff>
      <xdr:row>2</xdr:row>
      <xdr:rowOff>1158240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5210F620-DFB5-40A6-B7B8-EBF4BF030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5357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205</xdr:col>
      <xdr:colOff>257175</xdr:colOff>
      <xdr:row>2</xdr:row>
      <xdr:rowOff>66675</xdr:rowOff>
    </xdr:from>
    <xdr:to>
      <xdr:col>205</xdr:col>
      <xdr:colOff>1691640</xdr:colOff>
      <xdr:row>2</xdr:row>
      <xdr:rowOff>1162050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0BA63A-32C7-46A8-8ABB-8F3A4E34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490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219</xdr:col>
      <xdr:colOff>228600</xdr:colOff>
      <xdr:row>2</xdr:row>
      <xdr:rowOff>47625</xdr:rowOff>
    </xdr:from>
    <xdr:to>
      <xdr:col>219</xdr:col>
      <xdr:colOff>1657350</xdr:colOff>
      <xdr:row>2</xdr:row>
      <xdr:rowOff>1143000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3D3CCDCB-3CA0-401A-B9FF-87A565548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4485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220</xdr:col>
      <xdr:colOff>238125</xdr:colOff>
      <xdr:row>2</xdr:row>
      <xdr:rowOff>38100</xdr:rowOff>
    </xdr:from>
    <xdr:to>
      <xdr:col>220</xdr:col>
      <xdr:colOff>1655445</xdr:colOff>
      <xdr:row>2</xdr:row>
      <xdr:rowOff>1122045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39BBE3C3-DB72-4FB6-B982-7FA8D23E5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45937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221</xdr:col>
      <xdr:colOff>238125</xdr:colOff>
      <xdr:row>2</xdr:row>
      <xdr:rowOff>47625</xdr:rowOff>
    </xdr:from>
    <xdr:to>
      <xdr:col>221</xdr:col>
      <xdr:colOff>1655445</xdr:colOff>
      <xdr:row>2</xdr:row>
      <xdr:rowOff>1143000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D192E6-5845-40EE-8A04-22403C9C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64375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222</xdr:col>
      <xdr:colOff>247650</xdr:colOff>
      <xdr:row>2</xdr:row>
      <xdr:rowOff>47625</xdr:rowOff>
    </xdr:from>
    <xdr:to>
      <xdr:col>222</xdr:col>
      <xdr:colOff>1676400</xdr:colOff>
      <xdr:row>2</xdr:row>
      <xdr:rowOff>1143000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B5B92BE1-CC6D-4323-BCBE-B8109E6A4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278900" y="523875"/>
          <a:ext cx="1428750" cy="1095375"/>
        </a:xfrm>
        <a:prstGeom prst="rect">
          <a:avLst/>
        </a:prstGeom>
      </xdr:spPr>
    </xdr:pic>
    <xdr:clientData/>
  </xdr:twoCellAnchor>
  <xdr:oneCellAnchor>
    <xdr:from>
      <xdr:col>264</xdr:col>
      <xdr:colOff>240846</xdr:colOff>
      <xdr:row>2</xdr:row>
      <xdr:rowOff>38100</xdr:rowOff>
    </xdr:from>
    <xdr:ext cx="1428750" cy="1095375"/>
    <xdr:pic>
      <xdr:nvPicPr>
        <xdr:cNvPr id="447" name="Picture 446">
          <a:extLst>
            <a:ext uri="{FF2B5EF4-FFF2-40B4-BE49-F238E27FC236}">
              <a16:creationId xmlns:a16="http://schemas.microsoft.com/office/drawing/2014/main" id="{766949D1-0B41-44B6-B282-35935A33B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30096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266</xdr:col>
      <xdr:colOff>257175</xdr:colOff>
      <xdr:row>2</xdr:row>
      <xdr:rowOff>47625</xdr:rowOff>
    </xdr:from>
    <xdr:ext cx="1428750" cy="1095375"/>
    <xdr:pic>
      <xdr:nvPicPr>
        <xdr:cNvPr id="448" name="Picture 447">
          <a:extLst>
            <a:ext uri="{FF2B5EF4-FFF2-40B4-BE49-F238E27FC236}">
              <a16:creationId xmlns:a16="http://schemas.microsoft.com/office/drawing/2014/main" id="{80730D3C-2E25-41CB-8D23-07031158F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564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265</xdr:col>
      <xdr:colOff>240846</xdr:colOff>
      <xdr:row>2</xdr:row>
      <xdr:rowOff>38100</xdr:rowOff>
    </xdr:from>
    <xdr:ext cx="1428750" cy="1095375"/>
    <xdr:pic>
      <xdr:nvPicPr>
        <xdr:cNvPr id="449" name="Picture 448">
          <a:extLst>
            <a:ext uri="{FF2B5EF4-FFF2-40B4-BE49-F238E27FC236}">
              <a16:creationId xmlns:a16="http://schemas.microsoft.com/office/drawing/2014/main" id="{00328B77-A411-4D68-BFB1-E6B045E6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35096" y="514350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109</xdr:col>
      <xdr:colOff>219075</xdr:colOff>
      <xdr:row>2</xdr:row>
      <xdr:rowOff>47625</xdr:rowOff>
    </xdr:from>
    <xdr:to>
      <xdr:col>109</xdr:col>
      <xdr:colOff>1695450</xdr:colOff>
      <xdr:row>2</xdr:row>
      <xdr:rowOff>1196340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8B02AED-BFFB-404C-9D13-EB5A0ED2A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7075" y="52387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110</xdr:col>
      <xdr:colOff>219075</xdr:colOff>
      <xdr:row>2</xdr:row>
      <xdr:rowOff>38100</xdr:rowOff>
    </xdr:from>
    <xdr:to>
      <xdr:col>110</xdr:col>
      <xdr:colOff>1695450</xdr:colOff>
      <xdr:row>2</xdr:row>
      <xdr:rowOff>1181100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60BB0529-DB7B-4284-88A3-1DACE3FA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042075" y="514350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160</xdr:col>
      <xdr:colOff>209550</xdr:colOff>
      <xdr:row>2</xdr:row>
      <xdr:rowOff>9525</xdr:rowOff>
    </xdr:from>
    <xdr:to>
      <xdr:col>160</xdr:col>
      <xdr:colOff>1691640</xdr:colOff>
      <xdr:row>2</xdr:row>
      <xdr:rowOff>1158240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4224950C-36BE-41A8-868C-B5430B78D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59175" y="48577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209550</xdr:colOff>
      <xdr:row>2</xdr:row>
      <xdr:rowOff>9525</xdr:rowOff>
    </xdr:from>
    <xdr:to>
      <xdr:col>161</xdr:col>
      <xdr:colOff>1691640</xdr:colOff>
      <xdr:row>2</xdr:row>
      <xdr:rowOff>1158240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3D8517-D7EB-4BC3-A351-8823F1C8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64175" y="485775"/>
          <a:ext cx="1476375" cy="1143000"/>
        </a:xfrm>
        <a:prstGeom prst="rect">
          <a:avLst/>
        </a:prstGeom>
      </xdr:spPr>
    </xdr:pic>
    <xdr:clientData/>
  </xdr:twoCellAnchor>
  <xdr:oneCellAnchor>
    <xdr:from>
      <xdr:col>307</xdr:col>
      <xdr:colOff>257175</xdr:colOff>
      <xdr:row>2</xdr:row>
      <xdr:rowOff>38100</xdr:rowOff>
    </xdr:from>
    <xdr:ext cx="1428750" cy="1095375"/>
    <xdr:pic>
      <xdr:nvPicPr>
        <xdr:cNvPr id="355" name="Picture 354">
          <a:extLst>
            <a:ext uri="{FF2B5EF4-FFF2-40B4-BE49-F238E27FC236}">
              <a16:creationId xmlns:a16="http://schemas.microsoft.com/office/drawing/2014/main" id="{49F5F2F6-1B21-4F03-8F61-CCE703692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18800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308</xdr:col>
      <xdr:colOff>247650</xdr:colOff>
      <xdr:row>2</xdr:row>
      <xdr:rowOff>38100</xdr:rowOff>
    </xdr:from>
    <xdr:ext cx="1428750" cy="1095375"/>
    <xdr:pic>
      <xdr:nvPicPr>
        <xdr:cNvPr id="356" name="Picture 355">
          <a:extLst>
            <a:ext uri="{FF2B5EF4-FFF2-40B4-BE49-F238E27FC236}">
              <a16:creationId xmlns:a16="http://schemas.microsoft.com/office/drawing/2014/main" id="{F476137F-90D2-4A51-8A5B-97E7580FE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14275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309</xdr:col>
      <xdr:colOff>238125</xdr:colOff>
      <xdr:row>2</xdr:row>
      <xdr:rowOff>38100</xdr:rowOff>
    </xdr:from>
    <xdr:ext cx="1428750" cy="1095375"/>
    <xdr:pic>
      <xdr:nvPicPr>
        <xdr:cNvPr id="357" name="Picture 356">
          <a:extLst>
            <a:ext uri="{FF2B5EF4-FFF2-40B4-BE49-F238E27FC236}">
              <a16:creationId xmlns:a16="http://schemas.microsoft.com/office/drawing/2014/main" id="{77644D9A-7884-4E75-B73D-352435DD6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009750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310</xdr:col>
      <xdr:colOff>247650</xdr:colOff>
      <xdr:row>2</xdr:row>
      <xdr:rowOff>38100</xdr:rowOff>
    </xdr:from>
    <xdr:ext cx="1428750" cy="1095375"/>
    <xdr:pic>
      <xdr:nvPicPr>
        <xdr:cNvPr id="362" name="Picture 361">
          <a:extLst>
            <a:ext uri="{FF2B5EF4-FFF2-40B4-BE49-F238E27FC236}">
              <a16:creationId xmlns:a16="http://schemas.microsoft.com/office/drawing/2014/main" id="{CB9C1890-271D-47D5-B025-BD7036750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24275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312</xdr:col>
      <xdr:colOff>247650</xdr:colOff>
      <xdr:row>2</xdr:row>
      <xdr:rowOff>47625</xdr:rowOff>
    </xdr:from>
    <xdr:ext cx="1428750" cy="1095375"/>
    <xdr:pic>
      <xdr:nvPicPr>
        <xdr:cNvPr id="377" name="Picture 376">
          <a:extLst>
            <a:ext uri="{FF2B5EF4-FFF2-40B4-BE49-F238E27FC236}">
              <a16:creationId xmlns:a16="http://schemas.microsoft.com/office/drawing/2014/main" id="{59570CE4-5ABC-4D8A-B7D5-6A7143B6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350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313</xdr:col>
      <xdr:colOff>247650</xdr:colOff>
      <xdr:row>2</xdr:row>
      <xdr:rowOff>47625</xdr:rowOff>
    </xdr:from>
    <xdr:ext cx="1428750" cy="1095375"/>
    <xdr:pic>
      <xdr:nvPicPr>
        <xdr:cNvPr id="379" name="Picture 378">
          <a:extLst>
            <a:ext uri="{FF2B5EF4-FFF2-40B4-BE49-F238E27FC236}">
              <a16:creationId xmlns:a16="http://schemas.microsoft.com/office/drawing/2014/main" id="{2D7C52DB-887E-4334-B01F-4FF2AE0E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400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274</xdr:col>
      <xdr:colOff>266700</xdr:colOff>
      <xdr:row>2</xdr:row>
      <xdr:rowOff>57150</xdr:rowOff>
    </xdr:from>
    <xdr:ext cx="1428750" cy="1095375"/>
    <xdr:pic>
      <xdr:nvPicPr>
        <xdr:cNvPr id="389" name="Picture 388">
          <a:extLst>
            <a:ext uri="{FF2B5EF4-FFF2-40B4-BE49-F238E27FC236}">
              <a16:creationId xmlns:a16="http://schemas.microsoft.com/office/drawing/2014/main" id="{BAE17D7D-8139-47C3-BD8C-2C3F62961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85325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275</xdr:col>
      <xdr:colOff>257175</xdr:colOff>
      <xdr:row>2</xdr:row>
      <xdr:rowOff>57150</xdr:rowOff>
    </xdr:from>
    <xdr:ext cx="1428750" cy="1095375"/>
    <xdr:pic>
      <xdr:nvPicPr>
        <xdr:cNvPr id="390" name="Picture 389">
          <a:extLst>
            <a:ext uri="{FF2B5EF4-FFF2-40B4-BE49-F238E27FC236}">
              <a16:creationId xmlns:a16="http://schemas.microsoft.com/office/drawing/2014/main" id="{53078201-891C-49D7-B680-8118137DB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80800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276</xdr:col>
      <xdr:colOff>257175</xdr:colOff>
      <xdr:row>2</xdr:row>
      <xdr:rowOff>57150</xdr:rowOff>
    </xdr:from>
    <xdr:ext cx="1428750" cy="1095375"/>
    <xdr:pic>
      <xdr:nvPicPr>
        <xdr:cNvPr id="391" name="Picture 390">
          <a:extLst>
            <a:ext uri="{FF2B5EF4-FFF2-40B4-BE49-F238E27FC236}">
              <a16:creationId xmlns:a16="http://schemas.microsoft.com/office/drawing/2014/main" id="{7AF8E477-9377-4613-91F9-26EA66280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685800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277</xdr:col>
      <xdr:colOff>247650</xdr:colOff>
      <xdr:row>2</xdr:row>
      <xdr:rowOff>57150</xdr:rowOff>
    </xdr:from>
    <xdr:ext cx="1428750" cy="1095375"/>
    <xdr:pic>
      <xdr:nvPicPr>
        <xdr:cNvPr id="399" name="Picture 398">
          <a:extLst>
            <a:ext uri="{FF2B5EF4-FFF2-40B4-BE49-F238E27FC236}">
              <a16:creationId xmlns:a16="http://schemas.microsoft.com/office/drawing/2014/main" id="{571F1322-0C31-4503-9F54-165230031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486275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280</xdr:col>
      <xdr:colOff>228600</xdr:colOff>
      <xdr:row>2</xdr:row>
      <xdr:rowOff>47625</xdr:rowOff>
    </xdr:from>
    <xdr:ext cx="1428750" cy="1095375"/>
    <xdr:pic>
      <xdr:nvPicPr>
        <xdr:cNvPr id="400" name="Picture 399">
          <a:extLst>
            <a:ext uri="{FF2B5EF4-FFF2-40B4-BE49-F238E27FC236}">
              <a16:creationId xmlns:a16="http://schemas.microsoft.com/office/drawing/2014/main" id="{14D21A2F-6E3E-4EC6-B1D6-D7D4BD981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1822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281</xdr:col>
      <xdr:colOff>238125</xdr:colOff>
      <xdr:row>2</xdr:row>
      <xdr:rowOff>47625</xdr:rowOff>
    </xdr:from>
    <xdr:ext cx="1428750" cy="1095375"/>
    <xdr:pic>
      <xdr:nvPicPr>
        <xdr:cNvPr id="401" name="Picture 400">
          <a:extLst>
            <a:ext uri="{FF2B5EF4-FFF2-40B4-BE49-F238E27FC236}">
              <a16:creationId xmlns:a16="http://schemas.microsoft.com/office/drawing/2014/main" id="{07618D8B-FE19-465E-B728-58C8B0F7D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96750" y="523875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197</xdr:col>
      <xdr:colOff>257175</xdr:colOff>
      <xdr:row>2</xdr:row>
      <xdr:rowOff>104775</xdr:rowOff>
    </xdr:from>
    <xdr:to>
      <xdr:col>197</xdr:col>
      <xdr:colOff>1691640</xdr:colOff>
      <xdr:row>2</xdr:row>
      <xdr:rowOff>1200150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7581296E-F868-4366-B39D-46CC4CA78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01175" y="581025"/>
          <a:ext cx="1428750" cy="1095375"/>
        </a:xfrm>
        <a:prstGeom prst="rect">
          <a:avLst/>
        </a:prstGeom>
      </xdr:spPr>
    </xdr:pic>
    <xdr:clientData/>
  </xdr:twoCellAnchor>
  <xdr:oneCellAnchor>
    <xdr:from>
      <xdr:col>89</xdr:col>
      <xdr:colOff>1695450</xdr:colOff>
      <xdr:row>1</xdr:row>
      <xdr:rowOff>9525</xdr:rowOff>
    </xdr:from>
    <xdr:ext cx="542926" cy="1600200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CAFFB607-74F0-41BF-9808-177C8BE28719}"/>
            </a:ext>
          </a:extLst>
        </xdr:cNvPr>
        <xdr:cNvSpPr txBox="1"/>
      </xdr:nvSpPr>
      <xdr:spPr>
        <a:xfrm flipH="1">
          <a:off x="11842432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127</xdr:col>
      <xdr:colOff>228600</xdr:colOff>
      <xdr:row>2</xdr:row>
      <xdr:rowOff>47625</xdr:rowOff>
    </xdr:from>
    <xdr:to>
      <xdr:col>127</xdr:col>
      <xdr:colOff>1693545</xdr:colOff>
      <xdr:row>2</xdr:row>
      <xdr:rowOff>1200150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366FA86C-FCA7-4596-BC61-E32A849CD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51850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243</xdr:col>
      <xdr:colOff>219075</xdr:colOff>
      <xdr:row>2</xdr:row>
      <xdr:rowOff>57150</xdr:rowOff>
    </xdr:from>
    <xdr:to>
      <xdr:col>243</xdr:col>
      <xdr:colOff>1695450</xdr:colOff>
      <xdr:row>2</xdr:row>
      <xdr:rowOff>1198245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10137BF-216E-47AA-A175-DECFDCFC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02270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244</xdr:col>
      <xdr:colOff>219075</xdr:colOff>
      <xdr:row>2</xdr:row>
      <xdr:rowOff>47625</xdr:rowOff>
    </xdr:from>
    <xdr:to>
      <xdr:col>244</xdr:col>
      <xdr:colOff>1695450</xdr:colOff>
      <xdr:row>2</xdr:row>
      <xdr:rowOff>1200150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0ACAC928-BCA2-423A-B531-97426970D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927700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245</xdr:col>
      <xdr:colOff>219075</xdr:colOff>
      <xdr:row>2</xdr:row>
      <xdr:rowOff>57150</xdr:rowOff>
    </xdr:from>
    <xdr:to>
      <xdr:col>245</xdr:col>
      <xdr:colOff>1695450</xdr:colOff>
      <xdr:row>2</xdr:row>
      <xdr:rowOff>1198245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531B5378-F5B1-4C65-94C6-3E10C1C74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3270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246</xdr:col>
      <xdr:colOff>219075</xdr:colOff>
      <xdr:row>2</xdr:row>
      <xdr:rowOff>47625</xdr:rowOff>
    </xdr:from>
    <xdr:to>
      <xdr:col>246</xdr:col>
      <xdr:colOff>1695450</xdr:colOff>
      <xdr:row>2</xdr:row>
      <xdr:rowOff>1200150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D7B8640-979C-4548-A170-60E8EF933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737700" y="523875"/>
          <a:ext cx="1476375" cy="1152525"/>
        </a:xfrm>
        <a:prstGeom prst="rect">
          <a:avLst/>
        </a:prstGeom>
      </xdr:spPr>
    </xdr:pic>
    <xdr:clientData/>
  </xdr:twoCellAnchor>
  <xdr:oneCellAnchor>
    <xdr:from>
      <xdr:col>91</xdr:col>
      <xdr:colOff>228600</xdr:colOff>
      <xdr:row>2</xdr:row>
      <xdr:rowOff>19050</xdr:rowOff>
    </xdr:from>
    <xdr:ext cx="1476375" cy="1152525"/>
    <xdr:pic>
      <xdr:nvPicPr>
        <xdr:cNvPr id="381" name="Picture 380">
          <a:extLst>
            <a:ext uri="{FF2B5EF4-FFF2-40B4-BE49-F238E27FC236}">
              <a16:creationId xmlns:a16="http://schemas.microsoft.com/office/drawing/2014/main" id="{1CDC260B-7284-4E8C-A6E1-4586AC5EA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67225" y="495300"/>
          <a:ext cx="1476375" cy="1152525"/>
        </a:xfrm>
        <a:prstGeom prst="rect">
          <a:avLst/>
        </a:prstGeom>
      </xdr:spPr>
    </xdr:pic>
    <xdr:clientData/>
  </xdr:oneCellAnchor>
  <xdr:oneCellAnchor>
    <xdr:from>
      <xdr:col>89</xdr:col>
      <xdr:colOff>228600</xdr:colOff>
      <xdr:row>2</xdr:row>
      <xdr:rowOff>19050</xdr:rowOff>
    </xdr:from>
    <xdr:ext cx="1476375" cy="1152525"/>
    <xdr:pic>
      <xdr:nvPicPr>
        <xdr:cNvPr id="446" name="Picture 445">
          <a:extLst>
            <a:ext uri="{FF2B5EF4-FFF2-40B4-BE49-F238E27FC236}">
              <a16:creationId xmlns:a16="http://schemas.microsoft.com/office/drawing/2014/main" id="{CCD95B2C-7309-4831-8590-25866B368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20100" y="495300"/>
          <a:ext cx="1476375" cy="1152525"/>
        </a:xfrm>
        <a:prstGeom prst="rect">
          <a:avLst/>
        </a:prstGeom>
      </xdr:spPr>
    </xdr:pic>
    <xdr:clientData/>
  </xdr:oneCellAnchor>
  <xdr:twoCellAnchor editAs="oneCell">
    <xdr:from>
      <xdr:col>181</xdr:col>
      <xdr:colOff>219075</xdr:colOff>
      <xdr:row>2</xdr:row>
      <xdr:rowOff>19050</xdr:rowOff>
    </xdr:from>
    <xdr:to>
      <xdr:col>181</xdr:col>
      <xdr:colOff>1695450</xdr:colOff>
      <xdr:row>2</xdr:row>
      <xdr:rowOff>1162050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2B3430C-F409-40AD-ABC3-91E4750B5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79575" y="495300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183</xdr:col>
      <xdr:colOff>219075</xdr:colOff>
      <xdr:row>2</xdr:row>
      <xdr:rowOff>19050</xdr:rowOff>
    </xdr:from>
    <xdr:to>
      <xdr:col>183</xdr:col>
      <xdr:colOff>1695450</xdr:colOff>
      <xdr:row>2</xdr:row>
      <xdr:rowOff>1162050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4ED130E2-C3C8-4114-9D5B-D36D6522E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484575" y="495300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192</xdr:col>
      <xdr:colOff>209550</xdr:colOff>
      <xdr:row>2</xdr:row>
      <xdr:rowOff>19050</xdr:rowOff>
    </xdr:from>
    <xdr:to>
      <xdr:col>192</xdr:col>
      <xdr:colOff>1691640</xdr:colOff>
      <xdr:row>2</xdr:row>
      <xdr:rowOff>1162050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037F193-E10A-4237-9469-3DE769C19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90800" y="495300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190</xdr:col>
      <xdr:colOff>219075</xdr:colOff>
      <xdr:row>2</xdr:row>
      <xdr:rowOff>28575</xdr:rowOff>
    </xdr:from>
    <xdr:to>
      <xdr:col>190</xdr:col>
      <xdr:colOff>1695450</xdr:colOff>
      <xdr:row>2</xdr:row>
      <xdr:rowOff>1160145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D0DA4D4D-992E-4C0E-A0F9-320A2574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295325" y="50482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304</xdr:col>
      <xdr:colOff>238125</xdr:colOff>
      <xdr:row>2</xdr:row>
      <xdr:rowOff>66675</xdr:rowOff>
    </xdr:from>
    <xdr:to>
      <xdr:col>304</xdr:col>
      <xdr:colOff>1655445</xdr:colOff>
      <xdr:row>2</xdr:row>
      <xdr:rowOff>1162050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100A6DA-F1C3-4E4F-9685-BF846E8E6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627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305</xdr:col>
      <xdr:colOff>228600</xdr:colOff>
      <xdr:row>2</xdr:row>
      <xdr:rowOff>57150</xdr:rowOff>
    </xdr:from>
    <xdr:to>
      <xdr:col>305</xdr:col>
      <xdr:colOff>1657350</xdr:colOff>
      <xdr:row>2</xdr:row>
      <xdr:rowOff>1158240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F5A5EAE-99CA-4C83-932D-316309340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58225" y="533400"/>
          <a:ext cx="1428750" cy="1095375"/>
        </a:xfrm>
        <a:prstGeom prst="rect">
          <a:avLst/>
        </a:prstGeom>
      </xdr:spPr>
    </xdr:pic>
    <xdr:clientData/>
  </xdr:twoCellAnchor>
  <xdr:oneCellAnchor>
    <xdr:from>
      <xdr:col>266</xdr:col>
      <xdr:colOff>1714500</xdr:colOff>
      <xdr:row>1</xdr:row>
      <xdr:rowOff>0</xdr:rowOff>
    </xdr:from>
    <xdr:ext cx="542926" cy="1600200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5D38E801-D055-4AA7-BB1A-F3B80B63F1F1}"/>
            </a:ext>
          </a:extLst>
        </xdr:cNvPr>
        <xdr:cNvSpPr txBox="1"/>
      </xdr:nvSpPr>
      <xdr:spPr>
        <a:xfrm flipH="1">
          <a:off x="3876675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268</xdr:col>
      <xdr:colOff>247650</xdr:colOff>
      <xdr:row>2</xdr:row>
      <xdr:rowOff>19050</xdr:rowOff>
    </xdr:from>
    <xdr:to>
      <xdr:col>268</xdr:col>
      <xdr:colOff>1676400</xdr:colOff>
      <xdr:row>2</xdr:row>
      <xdr:rowOff>1120140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76E2FF5-6182-4275-8CCD-5FC681842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86400" y="4953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269</xdr:col>
      <xdr:colOff>247650</xdr:colOff>
      <xdr:row>2</xdr:row>
      <xdr:rowOff>28575</xdr:rowOff>
    </xdr:from>
    <xdr:to>
      <xdr:col>269</xdr:col>
      <xdr:colOff>1676400</xdr:colOff>
      <xdr:row>2</xdr:row>
      <xdr:rowOff>1123950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1794B37C-7019-4C2F-BD3F-7A6DB0A0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391400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270</xdr:col>
      <xdr:colOff>247650</xdr:colOff>
      <xdr:row>2</xdr:row>
      <xdr:rowOff>19050</xdr:rowOff>
    </xdr:from>
    <xdr:to>
      <xdr:col>270</xdr:col>
      <xdr:colOff>1676400</xdr:colOff>
      <xdr:row>2</xdr:row>
      <xdr:rowOff>1120140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EC83AD46-62C1-4AA6-B233-A0D9DADD9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96400" y="4953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272</xdr:col>
      <xdr:colOff>228600</xdr:colOff>
      <xdr:row>2</xdr:row>
      <xdr:rowOff>19050</xdr:rowOff>
    </xdr:from>
    <xdr:to>
      <xdr:col>272</xdr:col>
      <xdr:colOff>1657350</xdr:colOff>
      <xdr:row>2</xdr:row>
      <xdr:rowOff>1120140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53C783D3-86D2-4F44-8484-8759E6C8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087350" y="495300"/>
          <a:ext cx="1428750" cy="1095375"/>
        </a:xfrm>
        <a:prstGeom prst="rect">
          <a:avLst/>
        </a:prstGeom>
      </xdr:spPr>
    </xdr:pic>
    <xdr:clientData/>
  </xdr:twoCellAnchor>
  <xdr:oneCellAnchor>
    <xdr:from>
      <xdr:col>30</xdr:col>
      <xdr:colOff>1704975</xdr:colOff>
      <xdr:row>1</xdr:row>
      <xdr:rowOff>0</xdr:rowOff>
    </xdr:from>
    <xdr:ext cx="542926" cy="1600200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133A2777-A1E3-417C-A1DC-3F59969F067F}"/>
            </a:ext>
          </a:extLst>
        </xdr:cNvPr>
        <xdr:cNvSpPr txBox="1"/>
      </xdr:nvSpPr>
      <xdr:spPr>
        <a:xfrm flipH="1">
          <a:off x="99441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32</xdr:col>
      <xdr:colOff>247650</xdr:colOff>
      <xdr:row>2</xdr:row>
      <xdr:rowOff>28575</xdr:rowOff>
    </xdr:from>
    <xdr:to>
      <xdr:col>32</xdr:col>
      <xdr:colOff>1676400</xdr:colOff>
      <xdr:row>2</xdr:row>
      <xdr:rowOff>1123950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D88F8106-4AC1-4CC1-A191-D60F7187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92525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33</xdr:col>
      <xdr:colOff>247650</xdr:colOff>
      <xdr:row>2</xdr:row>
      <xdr:rowOff>28575</xdr:rowOff>
    </xdr:from>
    <xdr:to>
      <xdr:col>33</xdr:col>
      <xdr:colOff>1676400</xdr:colOff>
      <xdr:row>2</xdr:row>
      <xdr:rowOff>1123950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9F5697E1-7CED-49FD-ABB4-FF3759F5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7525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34</xdr:col>
      <xdr:colOff>247650</xdr:colOff>
      <xdr:row>2</xdr:row>
      <xdr:rowOff>19050</xdr:rowOff>
    </xdr:from>
    <xdr:to>
      <xdr:col>34</xdr:col>
      <xdr:colOff>1676400</xdr:colOff>
      <xdr:row>2</xdr:row>
      <xdr:rowOff>1120140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76953D9-F382-460C-B57F-C251E080E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02525" y="495300"/>
          <a:ext cx="1428750" cy="1095375"/>
        </a:xfrm>
        <a:prstGeom prst="rect">
          <a:avLst/>
        </a:prstGeom>
      </xdr:spPr>
    </xdr:pic>
    <xdr:clientData/>
  </xdr:twoCellAnchor>
  <xdr:oneCellAnchor>
    <xdr:from>
      <xdr:col>44</xdr:col>
      <xdr:colOff>1704975</xdr:colOff>
      <xdr:row>1</xdr:row>
      <xdr:rowOff>9525</xdr:rowOff>
    </xdr:from>
    <xdr:ext cx="542926" cy="1600200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ACA71C44-7E20-436D-8ADF-95A3060883D0}"/>
            </a:ext>
          </a:extLst>
        </xdr:cNvPr>
        <xdr:cNvSpPr txBox="1"/>
      </xdr:nvSpPr>
      <xdr:spPr>
        <a:xfrm flipH="1">
          <a:off x="3923347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46</xdr:col>
      <xdr:colOff>238125</xdr:colOff>
      <xdr:row>2</xdr:row>
      <xdr:rowOff>38100</xdr:rowOff>
    </xdr:from>
    <xdr:to>
      <xdr:col>46</xdr:col>
      <xdr:colOff>1655445</xdr:colOff>
      <xdr:row>2</xdr:row>
      <xdr:rowOff>1122045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E9CB1DC-528D-4D8A-8449-17B7ABEB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4500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47</xdr:col>
      <xdr:colOff>228600</xdr:colOff>
      <xdr:row>2</xdr:row>
      <xdr:rowOff>38100</xdr:rowOff>
    </xdr:from>
    <xdr:to>
      <xdr:col>47</xdr:col>
      <xdr:colOff>1657350</xdr:colOff>
      <xdr:row>2</xdr:row>
      <xdr:rowOff>1122045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3987933C-232F-474E-8ADC-DE0FCFF32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0997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48</xdr:col>
      <xdr:colOff>228600</xdr:colOff>
      <xdr:row>2</xdr:row>
      <xdr:rowOff>28575</xdr:rowOff>
    </xdr:from>
    <xdr:to>
      <xdr:col>48</xdr:col>
      <xdr:colOff>1657350</xdr:colOff>
      <xdr:row>2</xdr:row>
      <xdr:rowOff>1123950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DCC03FCB-37A9-46BD-98E3-B5EE7F72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14975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49</xdr:col>
      <xdr:colOff>228600</xdr:colOff>
      <xdr:row>2</xdr:row>
      <xdr:rowOff>28575</xdr:rowOff>
    </xdr:from>
    <xdr:to>
      <xdr:col>49</xdr:col>
      <xdr:colOff>1657350</xdr:colOff>
      <xdr:row>2</xdr:row>
      <xdr:rowOff>1123950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22E8378C-AB8D-48B5-B921-899F5BCAD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19975" y="504825"/>
          <a:ext cx="1428750" cy="1095375"/>
        </a:xfrm>
        <a:prstGeom prst="rect">
          <a:avLst/>
        </a:prstGeom>
      </xdr:spPr>
    </xdr:pic>
    <xdr:clientData/>
  </xdr:twoCellAnchor>
  <xdr:oneCellAnchor>
    <xdr:from>
      <xdr:col>60</xdr:col>
      <xdr:colOff>1704975</xdr:colOff>
      <xdr:row>1</xdr:row>
      <xdr:rowOff>9525</xdr:rowOff>
    </xdr:from>
    <xdr:ext cx="542926" cy="1600200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E3813980-1EF5-4CDE-85EF-65FFFB0F2A95}"/>
            </a:ext>
          </a:extLst>
        </xdr:cNvPr>
        <xdr:cNvSpPr txBox="1"/>
      </xdr:nvSpPr>
      <xdr:spPr>
        <a:xfrm flipH="1">
          <a:off x="5856922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62</xdr:col>
      <xdr:colOff>228600</xdr:colOff>
      <xdr:row>2</xdr:row>
      <xdr:rowOff>19050</xdr:rowOff>
    </xdr:from>
    <xdr:to>
      <xdr:col>62</xdr:col>
      <xdr:colOff>1693545</xdr:colOff>
      <xdr:row>2</xdr:row>
      <xdr:rowOff>1160145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47861D2F-A0B5-4BE4-9D82-B565E97E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96600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63</xdr:col>
      <xdr:colOff>219075</xdr:colOff>
      <xdr:row>2</xdr:row>
      <xdr:rowOff>19050</xdr:rowOff>
    </xdr:from>
    <xdr:to>
      <xdr:col>63</xdr:col>
      <xdr:colOff>1695450</xdr:colOff>
      <xdr:row>2</xdr:row>
      <xdr:rowOff>1160145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A3FD8605-4B2C-4368-B8FF-4AE5CF55D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92075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64</xdr:col>
      <xdr:colOff>228600</xdr:colOff>
      <xdr:row>2</xdr:row>
      <xdr:rowOff>9525</xdr:rowOff>
    </xdr:from>
    <xdr:to>
      <xdr:col>64</xdr:col>
      <xdr:colOff>1693545</xdr:colOff>
      <xdr:row>2</xdr:row>
      <xdr:rowOff>1162050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AEBBF052-37F5-4727-A777-5B38AC3E5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0" y="4857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65</xdr:col>
      <xdr:colOff>219075</xdr:colOff>
      <xdr:row>2</xdr:row>
      <xdr:rowOff>9525</xdr:rowOff>
    </xdr:from>
    <xdr:to>
      <xdr:col>65</xdr:col>
      <xdr:colOff>1695450</xdr:colOff>
      <xdr:row>2</xdr:row>
      <xdr:rowOff>1162050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7E12EF8B-2E07-411F-B43D-E9F2BEFC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14075" y="4857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66</xdr:col>
      <xdr:colOff>209550</xdr:colOff>
      <xdr:row>2</xdr:row>
      <xdr:rowOff>9525</xdr:rowOff>
    </xdr:from>
    <xdr:to>
      <xdr:col>66</xdr:col>
      <xdr:colOff>1691640</xdr:colOff>
      <xdr:row>2</xdr:row>
      <xdr:rowOff>1162050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65694171-AC37-4F62-9A4C-ED8CF60A0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09550" y="485775"/>
          <a:ext cx="1476375" cy="1152525"/>
        </a:xfrm>
        <a:prstGeom prst="rect">
          <a:avLst/>
        </a:prstGeom>
      </xdr:spPr>
    </xdr:pic>
    <xdr:clientData/>
  </xdr:twoCellAnchor>
  <xdr:oneCellAnchor>
    <xdr:from>
      <xdr:col>74</xdr:col>
      <xdr:colOff>1704975</xdr:colOff>
      <xdr:row>1</xdr:row>
      <xdr:rowOff>0</xdr:rowOff>
    </xdr:from>
    <xdr:ext cx="542926" cy="1600200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7A2B7447-E6E8-4D6C-81F8-F1719FFF21BD}"/>
            </a:ext>
          </a:extLst>
        </xdr:cNvPr>
        <xdr:cNvSpPr txBox="1"/>
      </xdr:nvSpPr>
      <xdr:spPr>
        <a:xfrm flipH="1">
          <a:off x="8771572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82</xdr:col>
      <xdr:colOff>1714500</xdr:colOff>
      <xdr:row>1</xdr:row>
      <xdr:rowOff>0</xdr:rowOff>
    </xdr:from>
    <xdr:ext cx="542926" cy="1600200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2F0D5903-9B4A-492E-8B73-4B7F30DF4D00}"/>
            </a:ext>
          </a:extLst>
        </xdr:cNvPr>
        <xdr:cNvSpPr txBox="1"/>
      </xdr:nvSpPr>
      <xdr:spPr>
        <a:xfrm flipH="1">
          <a:off x="11244262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84</xdr:col>
      <xdr:colOff>219075</xdr:colOff>
      <xdr:row>2</xdr:row>
      <xdr:rowOff>47625</xdr:rowOff>
    </xdr:from>
    <xdr:to>
      <xdr:col>84</xdr:col>
      <xdr:colOff>1695450</xdr:colOff>
      <xdr:row>2</xdr:row>
      <xdr:rowOff>1200150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FD367924-60B3-4E1B-A61C-EC3F42A3B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4132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85</xdr:col>
      <xdr:colOff>219075</xdr:colOff>
      <xdr:row>2</xdr:row>
      <xdr:rowOff>38100</xdr:rowOff>
    </xdr:from>
    <xdr:to>
      <xdr:col>85</xdr:col>
      <xdr:colOff>1695450</xdr:colOff>
      <xdr:row>2</xdr:row>
      <xdr:rowOff>1196340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7E296D4C-E9AE-4CE4-929E-F654128B6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25" y="514350"/>
          <a:ext cx="1476375" cy="1152525"/>
        </a:xfrm>
        <a:prstGeom prst="rect">
          <a:avLst/>
        </a:prstGeom>
      </xdr:spPr>
    </xdr:pic>
    <xdr:clientData/>
  </xdr:twoCellAnchor>
  <xdr:oneCellAnchor>
    <xdr:from>
      <xdr:col>91</xdr:col>
      <xdr:colOff>1704975</xdr:colOff>
      <xdr:row>1</xdr:row>
      <xdr:rowOff>0</xdr:rowOff>
    </xdr:from>
    <xdr:ext cx="542926" cy="1600200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9F1D8569-38EA-4713-9775-18725389200C}"/>
            </a:ext>
          </a:extLst>
        </xdr:cNvPr>
        <xdr:cNvSpPr txBox="1"/>
      </xdr:nvSpPr>
      <xdr:spPr>
        <a:xfrm flipH="1">
          <a:off x="12619672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100</xdr:col>
      <xdr:colOff>228600</xdr:colOff>
      <xdr:row>2</xdr:row>
      <xdr:rowOff>47625</xdr:rowOff>
    </xdr:from>
    <xdr:to>
      <xdr:col>100</xdr:col>
      <xdr:colOff>1693545</xdr:colOff>
      <xdr:row>2</xdr:row>
      <xdr:rowOff>1200150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574EDFC1-846D-4D79-9C36-FEEBD6DA0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98850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101</xdr:col>
      <xdr:colOff>219075</xdr:colOff>
      <xdr:row>2</xdr:row>
      <xdr:rowOff>38100</xdr:rowOff>
    </xdr:from>
    <xdr:to>
      <xdr:col>101</xdr:col>
      <xdr:colOff>1695450</xdr:colOff>
      <xdr:row>2</xdr:row>
      <xdr:rowOff>1196340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DBAC49C7-AF52-4EF8-BC2A-28DEB56C7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94325" y="514350"/>
          <a:ext cx="1476375" cy="1152525"/>
        </a:xfrm>
        <a:prstGeom prst="rect">
          <a:avLst/>
        </a:prstGeom>
      </xdr:spPr>
    </xdr:pic>
    <xdr:clientData/>
  </xdr:twoCellAnchor>
  <xdr:oneCellAnchor>
    <xdr:from>
      <xdr:col>110</xdr:col>
      <xdr:colOff>1704975</xdr:colOff>
      <xdr:row>1</xdr:row>
      <xdr:rowOff>9525</xdr:rowOff>
    </xdr:from>
    <xdr:ext cx="542926" cy="1600200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82031E17-1BE0-4E54-BC51-79AD09763CE4}"/>
            </a:ext>
          </a:extLst>
        </xdr:cNvPr>
        <xdr:cNvSpPr txBox="1"/>
      </xdr:nvSpPr>
      <xdr:spPr>
        <a:xfrm flipH="1">
          <a:off x="16734472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112</xdr:col>
      <xdr:colOff>228600</xdr:colOff>
      <xdr:row>2</xdr:row>
      <xdr:rowOff>19050</xdr:rowOff>
    </xdr:from>
    <xdr:to>
      <xdr:col>112</xdr:col>
      <xdr:colOff>1693545</xdr:colOff>
      <xdr:row>2</xdr:row>
      <xdr:rowOff>1160145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3AF66419-859A-4BBB-983E-DCD55FA5A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67475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113</xdr:col>
      <xdr:colOff>219075</xdr:colOff>
      <xdr:row>2</xdr:row>
      <xdr:rowOff>19050</xdr:rowOff>
    </xdr:from>
    <xdr:to>
      <xdr:col>113</xdr:col>
      <xdr:colOff>1695450</xdr:colOff>
      <xdr:row>2</xdr:row>
      <xdr:rowOff>1160145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F94C9E60-51D5-4C8C-816C-7FB945E51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62950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114</xdr:col>
      <xdr:colOff>219075</xdr:colOff>
      <xdr:row>2</xdr:row>
      <xdr:rowOff>28575</xdr:rowOff>
    </xdr:from>
    <xdr:to>
      <xdr:col>114</xdr:col>
      <xdr:colOff>1695450</xdr:colOff>
      <xdr:row>2</xdr:row>
      <xdr:rowOff>1181100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FC950858-BA07-4D64-BAE5-78B82A66F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667950" y="504825"/>
          <a:ext cx="1476375" cy="1152525"/>
        </a:xfrm>
        <a:prstGeom prst="rect">
          <a:avLst/>
        </a:prstGeom>
      </xdr:spPr>
    </xdr:pic>
    <xdr:clientData/>
  </xdr:twoCellAnchor>
  <xdr:oneCellAnchor>
    <xdr:from>
      <xdr:col>116</xdr:col>
      <xdr:colOff>1714500</xdr:colOff>
      <xdr:row>1</xdr:row>
      <xdr:rowOff>0</xdr:rowOff>
    </xdr:from>
    <xdr:ext cx="542926" cy="1600200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EDAE7AA1-6CEE-4373-B1FC-3EFA5E892B85}"/>
            </a:ext>
          </a:extLst>
        </xdr:cNvPr>
        <xdr:cNvSpPr txBox="1"/>
      </xdr:nvSpPr>
      <xdr:spPr>
        <a:xfrm flipH="1">
          <a:off x="16811625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121</xdr:col>
      <xdr:colOff>228600</xdr:colOff>
      <xdr:row>2</xdr:row>
      <xdr:rowOff>28575</xdr:rowOff>
    </xdr:from>
    <xdr:to>
      <xdr:col>121</xdr:col>
      <xdr:colOff>1693545</xdr:colOff>
      <xdr:row>2</xdr:row>
      <xdr:rowOff>1181100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E9F212-03FF-4351-AC3F-9914E178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88975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122</xdr:col>
      <xdr:colOff>219075</xdr:colOff>
      <xdr:row>2</xdr:row>
      <xdr:rowOff>28575</xdr:rowOff>
    </xdr:from>
    <xdr:to>
      <xdr:col>122</xdr:col>
      <xdr:colOff>1695450</xdr:colOff>
      <xdr:row>2</xdr:row>
      <xdr:rowOff>1181100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B6C16211-CD02-46BF-874A-03E3033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84450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123</xdr:col>
      <xdr:colOff>209550</xdr:colOff>
      <xdr:row>2</xdr:row>
      <xdr:rowOff>28575</xdr:rowOff>
    </xdr:from>
    <xdr:to>
      <xdr:col>123</xdr:col>
      <xdr:colOff>1691640</xdr:colOff>
      <xdr:row>2</xdr:row>
      <xdr:rowOff>1181100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22FD8223-A0B9-4626-BC32-152A26987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79925" y="504825"/>
          <a:ext cx="1476375" cy="1152525"/>
        </a:xfrm>
        <a:prstGeom prst="rect">
          <a:avLst/>
        </a:prstGeom>
      </xdr:spPr>
    </xdr:pic>
    <xdr:clientData/>
  </xdr:twoCellAnchor>
  <xdr:oneCellAnchor>
    <xdr:from>
      <xdr:col>127</xdr:col>
      <xdr:colOff>1685925</xdr:colOff>
      <xdr:row>0</xdr:row>
      <xdr:rowOff>276225</xdr:rowOff>
    </xdr:from>
    <xdr:ext cx="542926" cy="1600200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3DE11AC0-2F50-45EF-81A1-5804EE3AE9D4}"/>
            </a:ext>
          </a:extLst>
        </xdr:cNvPr>
        <xdr:cNvSpPr txBox="1"/>
      </xdr:nvSpPr>
      <xdr:spPr>
        <a:xfrm flipH="1">
          <a:off x="182851425" y="27622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129</xdr:col>
      <xdr:colOff>219075</xdr:colOff>
      <xdr:row>2</xdr:row>
      <xdr:rowOff>38100</xdr:rowOff>
    </xdr:from>
    <xdr:to>
      <xdr:col>129</xdr:col>
      <xdr:colOff>1695450</xdr:colOff>
      <xdr:row>2</xdr:row>
      <xdr:rowOff>1196340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7B6EC07-AA02-49D3-9F27-7D8448659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195200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130</xdr:col>
      <xdr:colOff>209550</xdr:colOff>
      <xdr:row>2</xdr:row>
      <xdr:rowOff>19050</xdr:rowOff>
    </xdr:from>
    <xdr:to>
      <xdr:col>130</xdr:col>
      <xdr:colOff>1691640</xdr:colOff>
      <xdr:row>2</xdr:row>
      <xdr:rowOff>1160145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A83D818F-7B18-4358-845C-2A3B91CE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90675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131</xdr:col>
      <xdr:colOff>209550</xdr:colOff>
      <xdr:row>2</xdr:row>
      <xdr:rowOff>28575</xdr:rowOff>
    </xdr:from>
    <xdr:to>
      <xdr:col>131</xdr:col>
      <xdr:colOff>1691640</xdr:colOff>
      <xdr:row>2</xdr:row>
      <xdr:rowOff>1181100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4E8B2306-4CDA-45EF-992B-FB6FC4C9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95675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133</xdr:col>
      <xdr:colOff>85725</xdr:colOff>
      <xdr:row>2</xdr:row>
      <xdr:rowOff>57150</xdr:rowOff>
    </xdr:from>
    <xdr:to>
      <xdr:col>133</xdr:col>
      <xdr:colOff>1807845</xdr:colOff>
      <xdr:row>2</xdr:row>
      <xdr:rowOff>1158240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915B892-9CA4-434F-9B2A-AB61EC9B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967600" y="533400"/>
          <a:ext cx="1733550" cy="1095375"/>
        </a:xfrm>
        <a:prstGeom prst="rect">
          <a:avLst/>
        </a:prstGeom>
      </xdr:spPr>
    </xdr:pic>
    <xdr:clientData/>
  </xdr:twoCellAnchor>
  <xdr:twoCellAnchor editAs="oneCell">
    <xdr:from>
      <xdr:col>135</xdr:col>
      <xdr:colOff>228600</xdr:colOff>
      <xdr:row>2</xdr:row>
      <xdr:rowOff>28575</xdr:rowOff>
    </xdr:from>
    <xdr:to>
      <xdr:col>135</xdr:col>
      <xdr:colOff>1693545</xdr:colOff>
      <xdr:row>2</xdr:row>
      <xdr:rowOff>1181100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F565E84B-CA06-46FD-BD8E-6531DE75D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016225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136</xdr:col>
      <xdr:colOff>219075</xdr:colOff>
      <xdr:row>2</xdr:row>
      <xdr:rowOff>19050</xdr:rowOff>
    </xdr:from>
    <xdr:to>
      <xdr:col>136</xdr:col>
      <xdr:colOff>1695450</xdr:colOff>
      <xdr:row>2</xdr:row>
      <xdr:rowOff>1160145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2D562BE9-C69D-4807-B5CB-20C5B2D1E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911700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137</xdr:col>
      <xdr:colOff>219075</xdr:colOff>
      <xdr:row>2</xdr:row>
      <xdr:rowOff>19050</xdr:rowOff>
    </xdr:from>
    <xdr:to>
      <xdr:col>137</xdr:col>
      <xdr:colOff>1695450</xdr:colOff>
      <xdr:row>2</xdr:row>
      <xdr:rowOff>1160145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086035F9-07F6-432B-9000-97AD1EE2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816700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139</xdr:col>
      <xdr:colOff>219075</xdr:colOff>
      <xdr:row>2</xdr:row>
      <xdr:rowOff>47625</xdr:rowOff>
    </xdr:from>
    <xdr:to>
      <xdr:col>139</xdr:col>
      <xdr:colOff>1695450</xdr:colOff>
      <xdr:row>2</xdr:row>
      <xdr:rowOff>1200150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D4925E48-C4E5-4962-90AA-18D6CCE75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22450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140</xdr:col>
      <xdr:colOff>219075</xdr:colOff>
      <xdr:row>2</xdr:row>
      <xdr:rowOff>38100</xdr:rowOff>
    </xdr:from>
    <xdr:to>
      <xdr:col>140</xdr:col>
      <xdr:colOff>1695450</xdr:colOff>
      <xdr:row>2</xdr:row>
      <xdr:rowOff>1196340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F0F49543-EA5F-4E6F-8B8B-F0E7B74B2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27450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141</xdr:col>
      <xdr:colOff>200025</xdr:colOff>
      <xdr:row>2</xdr:row>
      <xdr:rowOff>28575</xdr:rowOff>
    </xdr:from>
    <xdr:to>
      <xdr:col>141</xdr:col>
      <xdr:colOff>1676400</xdr:colOff>
      <xdr:row>2</xdr:row>
      <xdr:rowOff>1181100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61C857CE-1AE5-4D56-8AC4-456258DE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13400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146</xdr:col>
      <xdr:colOff>219075</xdr:colOff>
      <xdr:row>2</xdr:row>
      <xdr:rowOff>19050</xdr:rowOff>
    </xdr:from>
    <xdr:to>
      <xdr:col>146</xdr:col>
      <xdr:colOff>1695450</xdr:colOff>
      <xdr:row>2</xdr:row>
      <xdr:rowOff>1160145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5C03E2F2-1BC4-41FA-8C3E-56DA88A7E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916825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145</xdr:col>
      <xdr:colOff>219075</xdr:colOff>
      <xdr:row>2</xdr:row>
      <xdr:rowOff>19050</xdr:rowOff>
    </xdr:from>
    <xdr:to>
      <xdr:col>145</xdr:col>
      <xdr:colOff>1695450</xdr:colOff>
      <xdr:row>2</xdr:row>
      <xdr:rowOff>1160145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5CA3E032-BA80-4F37-A425-1BFC7A202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11825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147</xdr:col>
      <xdr:colOff>238125</xdr:colOff>
      <xdr:row>2</xdr:row>
      <xdr:rowOff>19050</xdr:rowOff>
    </xdr:from>
    <xdr:to>
      <xdr:col>147</xdr:col>
      <xdr:colOff>1714500</xdr:colOff>
      <xdr:row>2</xdr:row>
      <xdr:rowOff>1160145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705BB76E-E55B-4FEE-9235-75DBF8D27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40875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154</xdr:col>
      <xdr:colOff>228600</xdr:colOff>
      <xdr:row>2</xdr:row>
      <xdr:rowOff>28575</xdr:rowOff>
    </xdr:from>
    <xdr:to>
      <xdr:col>154</xdr:col>
      <xdr:colOff>1693545</xdr:colOff>
      <xdr:row>2</xdr:row>
      <xdr:rowOff>1181100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C8BC78BA-65A5-401A-8D9D-41892E851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689975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155</xdr:col>
      <xdr:colOff>228600</xdr:colOff>
      <xdr:row>2</xdr:row>
      <xdr:rowOff>28575</xdr:rowOff>
    </xdr:from>
    <xdr:to>
      <xdr:col>155</xdr:col>
      <xdr:colOff>1693545</xdr:colOff>
      <xdr:row>2</xdr:row>
      <xdr:rowOff>1181100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650B382A-773A-430E-935D-6EE470655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94975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156</xdr:col>
      <xdr:colOff>228600</xdr:colOff>
      <xdr:row>2</xdr:row>
      <xdr:rowOff>28575</xdr:rowOff>
    </xdr:from>
    <xdr:to>
      <xdr:col>156</xdr:col>
      <xdr:colOff>1693545</xdr:colOff>
      <xdr:row>2</xdr:row>
      <xdr:rowOff>1181100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BC641922-9F0A-425A-A6F2-47B2D9C6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499975" y="504825"/>
          <a:ext cx="1476375" cy="1152525"/>
        </a:xfrm>
        <a:prstGeom prst="rect">
          <a:avLst/>
        </a:prstGeom>
      </xdr:spPr>
    </xdr:pic>
    <xdr:clientData/>
  </xdr:twoCellAnchor>
  <xdr:oneCellAnchor>
    <xdr:from>
      <xdr:col>161</xdr:col>
      <xdr:colOff>1714500</xdr:colOff>
      <xdr:row>1</xdr:row>
      <xdr:rowOff>9525</xdr:rowOff>
    </xdr:from>
    <xdr:ext cx="542926" cy="1600200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A7F1C48A-7F23-4B6D-88C7-E6405E113F86}"/>
            </a:ext>
          </a:extLst>
        </xdr:cNvPr>
        <xdr:cNvSpPr txBox="1"/>
      </xdr:nvSpPr>
      <xdr:spPr>
        <a:xfrm flipH="1">
          <a:off x="28746450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164</xdr:col>
      <xdr:colOff>219075</xdr:colOff>
      <xdr:row>2</xdr:row>
      <xdr:rowOff>9525</xdr:rowOff>
    </xdr:from>
    <xdr:to>
      <xdr:col>164</xdr:col>
      <xdr:colOff>1695450</xdr:colOff>
      <xdr:row>2</xdr:row>
      <xdr:rowOff>1162050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7343404-9043-4301-AECA-13CEBE27F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84825" y="4857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163</xdr:col>
      <xdr:colOff>219075</xdr:colOff>
      <xdr:row>2</xdr:row>
      <xdr:rowOff>9525</xdr:rowOff>
    </xdr:from>
    <xdr:to>
      <xdr:col>163</xdr:col>
      <xdr:colOff>1695450</xdr:colOff>
      <xdr:row>2</xdr:row>
      <xdr:rowOff>1162050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D931108A-E905-4A9E-BDB8-1AAB04F51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779825" y="4857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166</xdr:col>
      <xdr:colOff>219075</xdr:colOff>
      <xdr:row>2</xdr:row>
      <xdr:rowOff>9525</xdr:rowOff>
    </xdr:from>
    <xdr:to>
      <xdr:col>166</xdr:col>
      <xdr:colOff>1695450</xdr:colOff>
      <xdr:row>2</xdr:row>
      <xdr:rowOff>1162050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CB948165-5BA7-4150-952E-C3A21B7A4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494825" y="4857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165</xdr:col>
      <xdr:colOff>219075</xdr:colOff>
      <xdr:row>2</xdr:row>
      <xdr:rowOff>9525</xdr:rowOff>
    </xdr:from>
    <xdr:to>
      <xdr:col>165</xdr:col>
      <xdr:colOff>1695450</xdr:colOff>
      <xdr:row>2</xdr:row>
      <xdr:rowOff>1162050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D4E1DA41-D3D4-4ACE-9043-AF6487CE5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589825" y="485775"/>
          <a:ext cx="1476375" cy="1152525"/>
        </a:xfrm>
        <a:prstGeom prst="rect">
          <a:avLst/>
        </a:prstGeom>
      </xdr:spPr>
    </xdr:pic>
    <xdr:clientData/>
  </xdr:twoCellAnchor>
  <xdr:oneCellAnchor>
    <xdr:from>
      <xdr:col>173</xdr:col>
      <xdr:colOff>1714500</xdr:colOff>
      <xdr:row>1</xdr:row>
      <xdr:rowOff>9525</xdr:rowOff>
    </xdr:from>
    <xdr:ext cx="542926" cy="1600200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A7A636DF-85D5-4FB1-BA97-447F0BC16388}"/>
            </a:ext>
          </a:extLst>
        </xdr:cNvPr>
        <xdr:cNvSpPr txBox="1"/>
      </xdr:nvSpPr>
      <xdr:spPr>
        <a:xfrm flipH="1">
          <a:off x="25812750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175</xdr:col>
      <xdr:colOff>228600</xdr:colOff>
      <xdr:row>2</xdr:row>
      <xdr:rowOff>28575</xdr:rowOff>
    </xdr:from>
    <xdr:to>
      <xdr:col>175</xdr:col>
      <xdr:colOff>1693545</xdr:colOff>
      <xdr:row>2</xdr:row>
      <xdr:rowOff>1181100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92086049-FEDF-4D33-BEAD-A986E3518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689475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176</xdr:col>
      <xdr:colOff>228600</xdr:colOff>
      <xdr:row>2</xdr:row>
      <xdr:rowOff>19050</xdr:rowOff>
    </xdr:from>
    <xdr:to>
      <xdr:col>176</xdr:col>
      <xdr:colOff>1693545</xdr:colOff>
      <xdr:row>2</xdr:row>
      <xdr:rowOff>1160145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B1132A3F-77B8-4B4E-A7F3-F8DAFF9C5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72975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177</xdr:col>
      <xdr:colOff>200025</xdr:colOff>
      <xdr:row>2</xdr:row>
      <xdr:rowOff>19050</xdr:rowOff>
    </xdr:from>
    <xdr:to>
      <xdr:col>177</xdr:col>
      <xdr:colOff>1676400</xdr:colOff>
      <xdr:row>2</xdr:row>
      <xdr:rowOff>1160145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89038499-467B-44A3-B117-8941D8451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49400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178</xdr:col>
      <xdr:colOff>200025</xdr:colOff>
      <xdr:row>2</xdr:row>
      <xdr:rowOff>19050</xdr:rowOff>
    </xdr:from>
    <xdr:to>
      <xdr:col>178</xdr:col>
      <xdr:colOff>1676400</xdr:colOff>
      <xdr:row>2</xdr:row>
      <xdr:rowOff>1160145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34411089-2F2F-4FEC-94DE-53A8A3D25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54400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179</xdr:col>
      <xdr:colOff>219075</xdr:colOff>
      <xdr:row>2</xdr:row>
      <xdr:rowOff>19050</xdr:rowOff>
    </xdr:from>
    <xdr:to>
      <xdr:col>179</xdr:col>
      <xdr:colOff>1695450</xdr:colOff>
      <xdr:row>2</xdr:row>
      <xdr:rowOff>1160145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FC3C3654-1F35-460B-A6AD-417D545A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78450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118</xdr:col>
      <xdr:colOff>219075</xdr:colOff>
      <xdr:row>2</xdr:row>
      <xdr:rowOff>57150</xdr:rowOff>
    </xdr:from>
    <xdr:to>
      <xdr:col>118</xdr:col>
      <xdr:colOff>1695450</xdr:colOff>
      <xdr:row>2</xdr:row>
      <xdr:rowOff>1198245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4764473-1433-4F43-805E-328852651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6870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119</xdr:col>
      <xdr:colOff>228600</xdr:colOff>
      <xdr:row>2</xdr:row>
      <xdr:rowOff>47625</xdr:rowOff>
    </xdr:from>
    <xdr:to>
      <xdr:col>119</xdr:col>
      <xdr:colOff>1693545</xdr:colOff>
      <xdr:row>2</xdr:row>
      <xdr:rowOff>1200150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C15B3D25-9DFB-4CF4-AF95-24C688BDE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8322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93</xdr:col>
      <xdr:colOff>238125</xdr:colOff>
      <xdr:row>2</xdr:row>
      <xdr:rowOff>28575</xdr:rowOff>
    </xdr:from>
    <xdr:to>
      <xdr:col>93</xdr:col>
      <xdr:colOff>1714500</xdr:colOff>
      <xdr:row>2</xdr:row>
      <xdr:rowOff>1181100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E11B7BB-A55A-402F-A7AD-A2A10D23E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681875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94</xdr:col>
      <xdr:colOff>228600</xdr:colOff>
      <xdr:row>2</xdr:row>
      <xdr:rowOff>38100</xdr:rowOff>
    </xdr:from>
    <xdr:to>
      <xdr:col>94</xdr:col>
      <xdr:colOff>1693545</xdr:colOff>
      <xdr:row>2</xdr:row>
      <xdr:rowOff>1196340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DD6EFB78-6EB3-436C-9F3D-7CC3447A4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77350" y="51435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95</xdr:col>
      <xdr:colOff>228600</xdr:colOff>
      <xdr:row>2</xdr:row>
      <xdr:rowOff>28575</xdr:rowOff>
    </xdr:from>
    <xdr:to>
      <xdr:col>95</xdr:col>
      <xdr:colOff>1693545</xdr:colOff>
      <xdr:row>2</xdr:row>
      <xdr:rowOff>1181100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3740D4D0-4C1A-4635-8739-A354CE636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82350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76</xdr:col>
      <xdr:colOff>219075</xdr:colOff>
      <xdr:row>2</xdr:row>
      <xdr:rowOff>57150</xdr:rowOff>
    </xdr:from>
    <xdr:to>
      <xdr:col>76</xdr:col>
      <xdr:colOff>1695450</xdr:colOff>
      <xdr:row>2</xdr:row>
      <xdr:rowOff>1198245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80B13070-8319-4224-839F-DCAF6CEE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77700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77</xdr:col>
      <xdr:colOff>228600</xdr:colOff>
      <xdr:row>2</xdr:row>
      <xdr:rowOff>47625</xdr:rowOff>
    </xdr:from>
    <xdr:to>
      <xdr:col>77</xdr:col>
      <xdr:colOff>1693545</xdr:colOff>
      <xdr:row>2</xdr:row>
      <xdr:rowOff>1200150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890AB2E9-1526-4EE9-97EE-3C3C9CE64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92225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78</xdr:col>
      <xdr:colOff>219075</xdr:colOff>
      <xdr:row>2</xdr:row>
      <xdr:rowOff>47625</xdr:rowOff>
    </xdr:from>
    <xdr:to>
      <xdr:col>78</xdr:col>
      <xdr:colOff>1695450</xdr:colOff>
      <xdr:row>2</xdr:row>
      <xdr:rowOff>1200150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D720A07D-5448-402F-91DD-9DFD84463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87700" y="52387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105</xdr:col>
      <xdr:colOff>228600</xdr:colOff>
      <xdr:row>2</xdr:row>
      <xdr:rowOff>19050</xdr:rowOff>
    </xdr:from>
    <xdr:to>
      <xdr:col>105</xdr:col>
      <xdr:colOff>1693545</xdr:colOff>
      <xdr:row>2</xdr:row>
      <xdr:rowOff>1160145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B717DC-1B4E-4D42-B3FE-315BF3E2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09600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106</xdr:col>
      <xdr:colOff>219075</xdr:colOff>
      <xdr:row>2</xdr:row>
      <xdr:rowOff>19050</xdr:rowOff>
    </xdr:from>
    <xdr:to>
      <xdr:col>106</xdr:col>
      <xdr:colOff>1695450</xdr:colOff>
      <xdr:row>2</xdr:row>
      <xdr:rowOff>1160145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261C4BA3-8342-403E-8659-DD0E84829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05075" y="4953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107</xdr:col>
      <xdr:colOff>228600</xdr:colOff>
      <xdr:row>2</xdr:row>
      <xdr:rowOff>19050</xdr:rowOff>
    </xdr:from>
    <xdr:to>
      <xdr:col>107</xdr:col>
      <xdr:colOff>1693545</xdr:colOff>
      <xdr:row>2</xdr:row>
      <xdr:rowOff>1160145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319B3D38-0B67-460A-A809-50B54AF65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19600" y="495300"/>
          <a:ext cx="1476375" cy="1152525"/>
        </a:xfrm>
        <a:prstGeom prst="rect">
          <a:avLst/>
        </a:prstGeom>
      </xdr:spPr>
    </xdr:pic>
    <xdr:clientData/>
  </xdr:twoCellAnchor>
  <xdr:oneCellAnchor>
    <xdr:from>
      <xdr:col>36</xdr:col>
      <xdr:colOff>1724025</xdr:colOff>
      <xdr:row>1</xdr:row>
      <xdr:rowOff>9525</xdr:rowOff>
    </xdr:from>
    <xdr:ext cx="542926" cy="1600200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8615AA57-BD7C-4CA4-9D43-A7709311EBDD}"/>
            </a:ext>
          </a:extLst>
        </xdr:cNvPr>
        <xdr:cNvSpPr txBox="1"/>
      </xdr:nvSpPr>
      <xdr:spPr>
        <a:xfrm flipH="1">
          <a:off x="2372677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38</xdr:col>
      <xdr:colOff>238125</xdr:colOff>
      <xdr:row>2</xdr:row>
      <xdr:rowOff>38100</xdr:rowOff>
    </xdr:from>
    <xdr:ext cx="1428750" cy="1095375"/>
    <xdr:pic>
      <xdr:nvPicPr>
        <xdr:cNvPr id="481" name="Picture 480">
          <a:extLst>
            <a:ext uri="{FF2B5EF4-FFF2-40B4-BE49-F238E27FC236}">
              <a16:creationId xmlns:a16="http://schemas.microsoft.com/office/drawing/2014/main" id="{88FC4869-58C0-4C88-866E-C569B78DB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0250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199</xdr:col>
      <xdr:colOff>257175</xdr:colOff>
      <xdr:row>2</xdr:row>
      <xdr:rowOff>104775</xdr:rowOff>
    </xdr:from>
    <xdr:ext cx="1428750" cy="1095375"/>
    <xdr:pic>
      <xdr:nvPicPr>
        <xdr:cNvPr id="376" name="Picture 375">
          <a:extLst>
            <a:ext uri="{FF2B5EF4-FFF2-40B4-BE49-F238E27FC236}">
              <a16:creationId xmlns:a16="http://schemas.microsoft.com/office/drawing/2014/main" id="{11660DEE-0504-4052-B6AD-91E503D6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31675" y="581025"/>
          <a:ext cx="1428750" cy="1095375"/>
        </a:xfrm>
        <a:prstGeom prst="rect">
          <a:avLst/>
        </a:prstGeom>
      </xdr:spPr>
    </xdr:pic>
    <xdr:clientData/>
  </xdr:oneCellAnchor>
  <xdr:oneCellAnchor>
    <xdr:from>
      <xdr:col>201</xdr:col>
      <xdr:colOff>238125</xdr:colOff>
      <xdr:row>2</xdr:row>
      <xdr:rowOff>104775</xdr:rowOff>
    </xdr:from>
    <xdr:ext cx="1428750" cy="1095375"/>
    <xdr:pic>
      <xdr:nvPicPr>
        <xdr:cNvPr id="386" name="Picture 385">
          <a:extLst>
            <a:ext uri="{FF2B5EF4-FFF2-40B4-BE49-F238E27FC236}">
              <a16:creationId xmlns:a16="http://schemas.microsoft.com/office/drawing/2014/main" id="{77270A38-5E5A-4211-A3DF-787883580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422625" y="581025"/>
          <a:ext cx="1428750" cy="1095375"/>
        </a:xfrm>
        <a:prstGeom prst="rect">
          <a:avLst/>
        </a:prstGeom>
      </xdr:spPr>
    </xdr:pic>
    <xdr:clientData/>
  </xdr:oneCellAnchor>
  <xdr:oneCellAnchor>
    <xdr:from>
      <xdr:col>200</xdr:col>
      <xdr:colOff>247650</xdr:colOff>
      <xdr:row>2</xdr:row>
      <xdr:rowOff>114300</xdr:rowOff>
    </xdr:from>
    <xdr:ext cx="1428750" cy="1095375"/>
    <xdr:pic>
      <xdr:nvPicPr>
        <xdr:cNvPr id="392" name="Picture 391">
          <a:extLst>
            <a:ext uri="{FF2B5EF4-FFF2-40B4-BE49-F238E27FC236}">
              <a16:creationId xmlns:a16="http://schemas.microsoft.com/office/drawing/2014/main" id="{8B8B6003-EA43-4880-8E29-E44AE247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527150" y="590550"/>
          <a:ext cx="1428750" cy="1095375"/>
        </a:xfrm>
        <a:prstGeom prst="rect">
          <a:avLst/>
        </a:prstGeom>
      </xdr:spPr>
    </xdr:pic>
    <xdr:clientData/>
  </xdr:oneCellAnchor>
  <xdr:oneCellAnchor>
    <xdr:from>
      <xdr:col>202</xdr:col>
      <xdr:colOff>257175</xdr:colOff>
      <xdr:row>2</xdr:row>
      <xdr:rowOff>104775</xdr:rowOff>
    </xdr:from>
    <xdr:ext cx="1428750" cy="1095375"/>
    <xdr:pic>
      <xdr:nvPicPr>
        <xdr:cNvPr id="411" name="Picture 410">
          <a:extLst>
            <a:ext uri="{FF2B5EF4-FFF2-40B4-BE49-F238E27FC236}">
              <a16:creationId xmlns:a16="http://schemas.microsoft.com/office/drawing/2014/main" id="{79160AA0-B747-4711-BF8C-CF6568360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346675" y="581025"/>
          <a:ext cx="1428750" cy="1095375"/>
        </a:xfrm>
        <a:prstGeom prst="rect">
          <a:avLst/>
        </a:prstGeom>
      </xdr:spPr>
    </xdr:pic>
    <xdr:clientData/>
  </xdr:oneCellAnchor>
  <xdr:oneCellAnchor>
    <xdr:from>
      <xdr:col>197</xdr:col>
      <xdr:colOff>1704975</xdr:colOff>
      <xdr:row>1</xdr:row>
      <xdr:rowOff>0</xdr:rowOff>
    </xdr:from>
    <xdr:ext cx="542926" cy="1600200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16D66322-FCBB-44AF-9FB6-2643ABB6F352}"/>
            </a:ext>
          </a:extLst>
        </xdr:cNvPr>
        <xdr:cNvSpPr txBox="1"/>
      </xdr:nvSpPr>
      <xdr:spPr>
        <a:xfrm flipH="1">
          <a:off x="33679447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229</xdr:col>
      <xdr:colOff>257175</xdr:colOff>
      <xdr:row>2</xdr:row>
      <xdr:rowOff>38100</xdr:rowOff>
    </xdr:from>
    <xdr:ext cx="1428750" cy="1095375"/>
    <xdr:pic>
      <xdr:nvPicPr>
        <xdr:cNvPr id="431" name="Picture 430">
          <a:extLst>
            <a:ext uri="{FF2B5EF4-FFF2-40B4-BE49-F238E27FC236}">
              <a16:creationId xmlns:a16="http://schemas.microsoft.com/office/drawing/2014/main" id="{AF03FD82-B40E-40ED-AB64-C6330A10D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30425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230</xdr:col>
      <xdr:colOff>247650</xdr:colOff>
      <xdr:row>2</xdr:row>
      <xdr:rowOff>28575</xdr:rowOff>
    </xdr:from>
    <xdr:ext cx="1428750" cy="1095375"/>
    <xdr:pic>
      <xdr:nvPicPr>
        <xdr:cNvPr id="432" name="Picture 431">
          <a:extLst>
            <a:ext uri="{FF2B5EF4-FFF2-40B4-BE49-F238E27FC236}">
              <a16:creationId xmlns:a16="http://schemas.microsoft.com/office/drawing/2014/main" id="{62593A8D-D8CE-49B9-8C4B-D2BDF40DD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725900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231</xdr:col>
      <xdr:colOff>247650</xdr:colOff>
      <xdr:row>2</xdr:row>
      <xdr:rowOff>19050</xdr:rowOff>
    </xdr:from>
    <xdr:ext cx="1428750" cy="1095375"/>
    <xdr:pic>
      <xdr:nvPicPr>
        <xdr:cNvPr id="443" name="Picture 442">
          <a:extLst>
            <a:ext uri="{FF2B5EF4-FFF2-40B4-BE49-F238E27FC236}">
              <a16:creationId xmlns:a16="http://schemas.microsoft.com/office/drawing/2014/main" id="{AEED4A54-6F5B-4198-8664-77A6FFA6F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630900" y="495300"/>
          <a:ext cx="1428750" cy="1095375"/>
        </a:xfrm>
        <a:prstGeom prst="rect">
          <a:avLst/>
        </a:prstGeom>
      </xdr:spPr>
    </xdr:pic>
    <xdr:clientData/>
  </xdr:oneCellAnchor>
  <xdr:oneCellAnchor>
    <xdr:from>
      <xdr:col>232</xdr:col>
      <xdr:colOff>238125</xdr:colOff>
      <xdr:row>2</xdr:row>
      <xdr:rowOff>9525</xdr:rowOff>
    </xdr:from>
    <xdr:ext cx="1428750" cy="1095375"/>
    <xdr:pic>
      <xdr:nvPicPr>
        <xdr:cNvPr id="444" name="Picture 443">
          <a:extLst>
            <a:ext uri="{FF2B5EF4-FFF2-40B4-BE49-F238E27FC236}">
              <a16:creationId xmlns:a16="http://schemas.microsoft.com/office/drawing/2014/main" id="{25D611BE-EB2E-418B-95D3-2E88D7A9C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26375" y="485775"/>
          <a:ext cx="1428750" cy="1095375"/>
        </a:xfrm>
        <a:prstGeom prst="rect">
          <a:avLst/>
        </a:prstGeom>
      </xdr:spPr>
    </xdr:pic>
    <xdr:clientData/>
  </xdr:oneCellAnchor>
  <xdr:oneCellAnchor>
    <xdr:from>
      <xdr:col>233</xdr:col>
      <xdr:colOff>238125</xdr:colOff>
      <xdr:row>2</xdr:row>
      <xdr:rowOff>19050</xdr:rowOff>
    </xdr:from>
    <xdr:ext cx="1428750" cy="1095375"/>
    <xdr:pic>
      <xdr:nvPicPr>
        <xdr:cNvPr id="450" name="Picture 449">
          <a:extLst>
            <a:ext uri="{FF2B5EF4-FFF2-40B4-BE49-F238E27FC236}">
              <a16:creationId xmlns:a16="http://schemas.microsoft.com/office/drawing/2014/main" id="{3177867C-BF5C-4F5F-8B6E-4A3B72221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31375" y="495300"/>
          <a:ext cx="1428750" cy="1095375"/>
        </a:xfrm>
        <a:prstGeom prst="rect">
          <a:avLst/>
        </a:prstGeom>
      </xdr:spPr>
    </xdr:pic>
    <xdr:clientData/>
  </xdr:oneCellAnchor>
  <xdr:oneCellAnchor>
    <xdr:from>
      <xdr:col>234</xdr:col>
      <xdr:colOff>228600</xdr:colOff>
      <xdr:row>2</xdr:row>
      <xdr:rowOff>9525</xdr:rowOff>
    </xdr:from>
    <xdr:ext cx="1428750" cy="1095375"/>
    <xdr:pic>
      <xdr:nvPicPr>
        <xdr:cNvPr id="461" name="Picture 460">
          <a:extLst>
            <a:ext uri="{FF2B5EF4-FFF2-40B4-BE49-F238E27FC236}">
              <a16:creationId xmlns:a16="http://schemas.microsoft.com/office/drawing/2014/main" id="{A75F1D2C-6136-442C-AA9E-BF42D90E2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326850" y="485775"/>
          <a:ext cx="1428750" cy="1095375"/>
        </a:xfrm>
        <a:prstGeom prst="rect">
          <a:avLst/>
        </a:prstGeom>
      </xdr:spPr>
    </xdr:pic>
    <xdr:clientData/>
  </xdr:oneCellAnchor>
  <xdr:oneCellAnchor>
    <xdr:from>
      <xdr:col>248</xdr:col>
      <xdr:colOff>247650</xdr:colOff>
      <xdr:row>2</xdr:row>
      <xdr:rowOff>47625</xdr:rowOff>
    </xdr:from>
    <xdr:ext cx="1428750" cy="1095375"/>
    <xdr:pic>
      <xdr:nvPicPr>
        <xdr:cNvPr id="475" name="Picture 474">
          <a:extLst>
            <a:ext uri="{FF2B5EF4-FFF2-40B4-BE49-F238E27FC236}">
              <a16:creationId xmlns:a16="http://schemas.microsoft.com/office/drawing/2014/main" id="{FBEE011D-3B54-451E-ACA9-E09A1A7B2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294471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249</xdr:col>
      <xdr:colOff>247650</xdr:colOff>
      <xdr:row>2</xdr:row>
      <xdr:rowOff>47625</xdr:rowOff>
    </xdr:from>
    <xdr:ext cx="1428750" cy="1095375"/>
    <xdr:pic>
      <xdr:nvPicPr>
        <xdr:cNvPr id="484" name="Picture 483">
          <a:extLst>
            <a:ext uri="{FF2B5EF4-FFF2-40B4-BE49-F238E27FC236}">
              <a16:creationId xmlns:a16="http://schemas.microsoft.com/office/drawing/2014/main" id="{F942FACD-0590-45B9-88E1-804FD154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199471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250</xdr:col>
      <xdr:colOff>247650</xdr:colOff>
      <xdr:row>2</xdr:row>
      <xdr:rowOff>57150</xdr:rowOff>
    </xdr:from>
    <xdr:ext cx="1428750" cy="1095375"/>
    <xdr:pic>
      <xdr:nvPicPr>
        <xdr:cNvPr id="486" name="Picture 485">
          <a:extLst>
            <a:ext uri="{FF2B5EF4-FFF2-40B4-BE49-F238E27FC236}">
              <a16:creationId xmlns:a16="http://schemas.microsoft.com/office/drawing/2014/main" id="{BEF7EE4F-10E4-4BF4-B605-87214C0AF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104471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251</xdr:col>
      <xdr:colOff>247650</xdr:colOff>
      <xdr:row>2</xdr:row>
      <xdr:rowOff>57150</xdr:rowOff>
    </xdr:from>
    <xdr:ext cx="1428750" cy="1095375"/>
    <xdr:pic>
      <xdr:nvPicPr>
        <xdr:cNvPr id="493" name="Picture 492">
          <a:extLst>
            <a:ext uri="{FF2B5EF4-FFF2-40B4-BE49-F238E27FC236}">
              <a16:creationId xmlns:a16="http://schemas.microsoft.com/office/drawing/2014/main" id="{862EE16C-92B8-42AD-85DC-DE3EDC78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629471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252</xdr:col>
      <xdr:colOff>247650</xdr:colOff>
      <xdr:row>2</xdr:row>
      <xdr:rowOff>57150</xdr:rowOff>
    </xdr:from>
    <xdr:ext cx="1428750" cy="1095375"/>
    <xdr:pic>
      <xdr:nvPicPr>
        <xdr:cNvPr id="504" name="Picture 503">
          <a:extLst>
            <a:ext uri="{FF2B5EF4-FFF2-40B4-BE49-F238E27FC236}">
              <a16:creationId xmlns:a16="http://schemas.microsoft.com/office/drawing/2014/main" id="{459B5089-162F-4812-92FC-B8F6B24D1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34471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283</xdr:col>
      <xdr:colOff>238125</xdr:colOff>
      <xdr:row>2</xdr:row>
      <xdr:rowOff>66675</xdr:rowOff>
    </xdr:from>
    <xdr:ext cx="1428750" cy="1095375"/>
    <xdr:pic>
      <xdr:nvPicPr>
        <xdr:cNvPr id="519" name="Picture 518">
          <a:extLst>
            <a:ext uri="{FF2B5EF4-FFF2-40B4-BE49-F238E27FC236}">
              <a16:creationId xmlns:a16="http://schemas.microsoft.com/office/drawing/2014/main" id="{C2B488C7-7317-4444-AA2C-B71CDAE4A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37696" y="542925"/>
          <a:ext cx="1428750" cy="1095375"/>
        </a:xfrm>
        <a:prstGeom prst="rect">
          <a:avLst/>
        </a:prstGeom>
      </xdr:spPr>
    </xdr:pic>
    <xdr:clientData/>
  </xdr:oneCellAnchor>
  <xdr:oneCellAnchor>
    <xdr:from>
      <xdr:col>284</xdr:col>
      <xdr:colOff>257175</xdr:colOff>
      <xdr:row>2</xdr:row>
      <xdr:rowOff>57150</xdr:rowOff>
    </xdr:from>
    <xdr:ext cx="1428750" cy="1095375"/>
    <xdr:pic>
      <xdr:nvPicPr>
        <xdr:cNvPr id="526" name="Picture 525">
          <a:extLst>
            <a:ext uri="{FF2B5EF4-FFF2-40B4-BE49-F238E27FC236}">
              <a16:creationId xmlns:a16="http://schemas.microsoft.com/office/drawing/2014/main" id="{BA52EAED-183A-4EAF-B2C8-30765FC8C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266746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286</xdr:col>
      <xdr:colOff>228600</xdr:colOff>
      <xdr:row>2</xdr:row>
      <xdr:rowOff>57150</xdr:rowOff>
    </xdr:from>
    <xdr:ext cx="1428750" cy="1095375"/>
    <xdr:pic>
      <xdr:nvPicPr>
        <xdr:cNvPr id="529" name="Picture 528">
          <a:extLst>
            <a:ext uri="{FF2B5EF4-FFF2-40B4-BE49-F238E27FC236}">
              <a16:creationId xmlns:a16="http://schemas.microsoft.com/office/drawing/2014/main" id="{1F0643C2-0ABD-4F32-BD45-9A2E26B73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048171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287</xdr:col>
      <xdr:colOff>238125</xdr:colOff>
      <xdr:row>2</xdr:row>
      <xdr:rowOff>47625</xdr:rowOff>
    </xdr:from>
    <xdr:ext cx="1428750" cy="1095375"/>
    <xdr:pic>
      <xdr:nvPicPr>
        <xdr:cNvPr id="530" name="Picture 529">
          <a:extLst>
            <a:ext uri="{FF2B5EF4-FFF2-40B4-BE49-F238E27FC236}">
              <a16:creationId xmlns:a16="http://schemas.microsoft.com/office/drawing/2014/main" id="{F57C38AC-5EBE-40FA-8A89-BF5B6599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962696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288</xdr:col>
      <xdr:colOff>247650</xdr:colOff>
      <xdr:row>2</xdr:row>
      <xdr:rowOff>47625</xdr:rowOff>
    </xdr:from>
    <xdr:ext cx="1428750" cy="1095375"/>
    <xdr:pic>
      <xdr:nvPicPr>
        <xdr:cNvPr id="531" name="Picture 530">
          <a:extLst>
            <a:ext uri="{FF2B5EF4-FFF2-40B4-BE49-F238E27FC236}">
              <a16:creationId xmlns:a16="http://schemas.microsoft.com/office/drawing/2014/main" id="{48A2FF82-28EC-4BDF-93EB-7124359D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877221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289</xdr:col>
      <xdr:colOff>257175</xdr:colOff>
      <xdr:row>2</xdr:row>
      <xdr:rowOff>38100</xdr:rowOff>
    </xdr:from>
    <xdr:ext cx="1428750" cy="1095375"/>
    <xdr:pic>
      <xdr:nvPicPr>
        <xdr:cNvPr id="532" name="Picture 531">
          <a:extLst>
            <a:ext uri="{FF2B5EF4-FFF2-40B4-BE49-F238E27FC236}">
              <a16:creationId xmlns:a16="http://schemas.microsoft.com/office/drawing/2014/main" id="{FE2ADBFF-02BE-430D-AE6A-83A6BFC6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791746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1</xdr:col>
      <xdr:colOff>247650</xdr:colOff>
      <xdr:row>2</xdr:row>
      <xdr:rowOff>38100</xdr:rowOff>
    </xdr:from>
    <xdr:ext cx="1428750" cy="1095375"/>
    <xdr:pic>
      <xdr:nvPicPr>
        <xdr:cNvPr id="537" name="Picture 536">
          <a:extLst>
            <a:ext uri="{FF2B5EF4-FFF2-40B4-BE49-F238E27FC236}">
              <a16:creationId xmlns:a16="http://schemas.microsoft.com/office/drawing/2014/main" id="{042F9110-3CC4-442E-8696-4F464C61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576525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2</xdr:row>
      <xdr:rowOff>47625</xdr:rowOff>
    </xdr:from>
    <xdr:ext cx="1428750" cy="1095375"/>
    <xdr:pic>
      <xdr:nvPicPr>
        <xdr:cNvPr id="539" name="Picture 538">
          <a:extLst>
            <a:ext uri="{FF2B5EF4-FFF2-40B4-BE49-F238E27FC236}">
              <a16:creationId xmlns:a16="http://schemas.microsoft.com/office/drawing/2014/main" id="{493D7F44-6926-44C7-B989-D6B840F2E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5</xdr:col>
      <xdr:colOff>228600</xdr:colOff>
      <xdr:row>2</xdr:row>
      <xdr:rowOff>47625</xdr:rowOff>
    </xdr:from>
    <xdr:ext cx="1428750" cy="1095375"/>
    <xdr:pic>
      <xdr:nvPicPr>
        <xdr:cNvPr id="540" name="Picture 539">
          <a:extLst>
            <a:ext uri="{FF2B5EF4-FFF2-40B4-BE49-F238E27FC236}">
              <a16:creationId xmlns:a16="http://schemas.microsoft.com/office/drawing/2014/main" id="{20F7AE88-B0D2-43A2-93F0-4DF8429F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7047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7</xdr:col>
      <xdr:colOff>228600</xdr:colOff>
      <xdr:row>2</xdr:row>
      <xdr:rowOff>47625</xdr:rowOff>
    </xdr:from>
    <xdr:ext cx="1428750" cy="1095375"/>
    <xdr:pic>
      <xdr:nvPicPr>
        <xdr:cNvPr id="541" name="Picture 540">
          <a:extLst>
            <a:ext uri="{FF2B5EF4-FFF2-40B4-BE49-F238E27FC236}">
              <a16:creationId xmlns:a16="http://schemas.microsoft.com/office/drawing/2014/main" id="{28B69E15-3060-4802-A92F-8CDB3122E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6097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9</xdr:col>
      <xdr:colOff>221796</xdr:colOff>
      <xdr:row>2</xdr:row>
      <xdr:rowOff>57150</xdr:rowOff>
    </xdr:from>
    <xdr:ext cx="1428750" cy="1095375"/>
    <xdr:pic>
      <xdr:nvPicPr>
        <xdr:cNvPr id="554" name="Picture 553">
          <a:extLst>
            <a:ext uri="{FF2B5EF4-FFF2-40B4-BE49-F238E27FC236}">
              <a16:creationId xmlns:a16="http://schemas.microsoft.com/office/drawing/2014/main" id="{9D2004A7-D09A-4718-A3F7-34C9C9CC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8796" y="533400"/>
          <a:ext cx="1428750" cy="1095375"/>
        </a:xfrm>
        <a:prstGeom prst="rect">
          <a:avLst/>
        </a:prstGeom>
      </xdr:spPr>
    </xdr:pic>
    <xdr:clientData/>
  </xdr:oneCellAnchor>
  <xdr:oneCellAnchor>
    <xdr:from>
      <xdr:col>12</xdr:col>
      <xdr:colOff>221796</xdr:colOff>
      <xdr:row>2</xdr:row>
      <xdr:rowOff>76200</xdr:rowOff>
    </xdr:from>
    <xdr:ext cx="1428750" cy="1095375"/>
    <xdr:pic>
      <xdr:nvPicPr>
        <xdr:cNvPr id="563" name="Picture 562">
          <a:extLst>
            <a:ext uri="{FF2B5EF4-FFF2-40B4-BE49-F238E27FC236}">
              <a16:creationId xmlns:a16="http://schemas.microsoft.com/office/drawing/2014/main" id="{5899A656-AE26-4741-B475-DD60D166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3796" y="552450"/>
          <a:ext cx="1428750" cy="1095375"/>
        </a:xfrm>
        <a:prstGeom prst="rect">
          <a:avLst/>
        </a:prstGeom>
      </xdr:spPr>
    </xdr:pic>
    <xdr:clientData/>
  </xdr:oneCellAnchor>
  <xdr:oneCellAnchor>
    <xdr:from>
      <xdr:col>17</xdr:col>
      <xdr:colOff>240724</xdr:colOff>
      <xdr:row>2</xdr:row>
      <xdr:rowOff>30307</xdr:rowOff>
    </xdr:from>
    <xdr:ext cx="1428750" cy="1095375"/>
    <xdr:pic>
      <xdr:nvPicPr>
        <xdr:cNvPr id="621" name="Picture 620">
          <a:extLst>
            <a:ext uri="{FF2B5EF4-FFF2-40B4-BE49-F238E27FC236}">
              <a16:creationId xmlns:a16="http://schemas.microsoft.com/office/drawing/2014/main" id="{2CF146CF-6461-4653-95FF-1EBD18A0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786474" y="506557"/>
          <a:ext cx="1428750" cy="1095375"/>
        </a:xfrm>
        <a:prstGeom prst="rect">
          <a:avLst/>
        </a:prstGeom>
      </xdr:spPr>
    </xdr:pic>
    <xdr:clientData/>
  </xdr:oneCellAnchor>
  <xdr:oneCellAnchor>
    <xdr:from>
      <xdr:col>19</xdr:col>
      <xdr:colOff>257175</xdr:colOff>
      <xdr:row>2</xdr:row>
      <xdr:rowOff>66675</xdr:rowOff>
    </xdr:from>
    <xdr:ext cx="1428750" cy="1095375"/>
    <xdr:pic>
      <xdr:nvPicPr>
        <xdr:cNvPr id="625" name="Picture 624">
          <a:extLst>
            <a:ext uri="{FF2B5EF4-FFF2-40B4-BE49-F238E27FC236}">
              <a16:creationId xmlns:a16="http://schemas.microsoft.com/office/drawing/2014/main" id="{4691C2BE-30CF-4F7A-8313-2A88A742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950925" y="542925"/>
          <a:ext cx="1428750" cy="1095375"/>
        </a:xfrm>
        <a:prstGeom prst="rect">
          <a:avLst/>
        </a:prstGeom>
      </xdr:spPr>
    </xdr:pic>
    <xdr:clientData/>
  </xdr:oneCellAnchor>
  <xdr:oneCellAnchor>
    <xdr:from>
      <xdr:col>21</xdr:col>
      <xdr:colOff>308265</xdr:colOff>
      <xdr:row>2</xdr:row>
      <xdr:rowOff>20782</xdr:rowOff>
    </xdr:from>
    <xdr:ext cx="1428750" cy="1095375"/>
    <xdr:pic>
      <xdr:nvPicPr>
        <xdr:cNvPr id="626" name="Picture 625">
          <a:extLst>
            <a:ext uri="{FF2B5EF4-FFF2-40B4-BE49-F238E27FC236}">
              <a16:creationId xmlns:a16="http://schemas.microsoft.com/office/drawing/2014/main" id="{0B5D4A28-275A-4A38-BF99-B7ABC107F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195640" y="497032"/>
          <a:ext cx="1428750" cy="1095375"/>
        </a:xfrm>
        <a:prstGeom prst="rect">
          <a:avLst/>
        </a:prstGeom>
      </xdr:spPr>
    </xdr:pic>
    <xdr:clientData/>
  </xdr:oneCellAnchor>
  <xdr:oneCellAnchor>
    <xdr:from>
      <xdr:col>22</xdr:col>
      <xdr:colOff>308265</xdr:colOff>
      <xdr:row>2</xdr:row>
      <xdr:rowOff>20782</xdr:rowOff>
    </xdr:from>
    <xdr:ext cx="1428750" cy="1095375"/>
    <xdr:pic>
      <xdr:nvPicPr>
        <xdr:cNvPr id="627" name="Picture 626">
          <a:extLst>
            <a:ext uri="{FF2B5EF4-FFF2-40B4-BE49-F238E27FC236}">
              <a16:creationId xmlns:a16="http://schemas.microsoft.com/office/drawing/2014/main" id="{0040896F-ECC3-4C33-8A84-FDA635D76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00640" y="497032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24</xdr:col>
      <xdr:colOff>238125</xdr:colOff>
      <xdr:row>2</xdr:row>
      <xdr:rowOff>47625</xdr:rowOff>
    </xdr:from>
    <xdr:to>
      <xdr:col>24</xdr:col>
      <xdr:colOff>1714500</xdr:colOff>
      <xdr:row>2</xdr:row>
      <xdr:rowOff>1200150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0238BFA2-ACA7-445E-B9DD-A280CE4BE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19625" y="523875"/>
          <a:ext cx="1476375" cy="1152525"/>
        </a:xfrm>
        <a:prstGeom prst="rect">
          <a:avLst/>
        </a:prstGeom>
      </xdr:spPr>
    </xdr:pic>
    <xdr:clientData/>
  </xdr:twoCellAnchor>
  <xdr:oneCellAnchor>
    <xdr:from>
      <xdr:col>212</xdr:col>
      <xdr:colOff>238125</xdr:colOff>
      <xdr:row>2</xdr:row>
      <xdr:rowOff>47625</xdr:rowOff>
    </xdr:from>
    <xdr:ext cx="1428750" cy="1095375"/>
    <xdr:pic>
      <xdr:nvPicPr>
        <xdr:cNvPr id="345" name="Picture 344">
          <a:extLst>
            <a:ext uri="{FF2B5EF4-FFF2-40B4-BE49-F238E27FC236}">
              <a16:creationId xmlns:a16="http://schemas.microsoft.com/office/drawing/2014/main" id="{39E23251-262B-4A39-8F73-2305751BE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4987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213</xdr:col>
      <xdr:colOff>247650</xdr:colOff>
      <xdr:row>2</xdr:row>
      <xdr:rowOff>38100</xdr:rowOff>
    </xdr:from>
    <xdr:ext cx="1428750" cy="1095375"/>
    <xdr:pic>
      <xdr:nvPicPr>
        <xdr:cNvPr id="350" name="Picture 349">
          <a:extLst>
            <a:ext uri="{FF2B5EF4-FFF2-40B4-BE49-F238E27FC236}">
              <a16:creationId xmlns:a16="http://schemas.microsoft.com/office/drawing/2014/main" id="{8D97DD1E-770E-4CD5-A039-C74867A13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64400" y="514350"/>
          <a:ext cx="1428750" cy="1095375"/>
        </a:xfrm>
        <a:prstGeom prst="rect">
          <a:avLst/>
        </a:prstGeom>
      </xdr:spPr>
    </xdr:pic>
    <xdr:clientData/>
  </xdr:oneCellAnchor>
  <xdr:oneCellAnchor>
    <xdr:from>
      <xdr:col>214</xdr:col>
      <xdr:colOff>238125</xdr:colOff>
      <xdr:row>2</xdr:row>
      <xdr:rowOff>28575</xdr:rowOff>
    </xdr:from>
    <xdr:ext cx="1428750" cy="1095375"/>
    <xdr:pic>
      <xdr:nvPicPr>
        <xdr:cNvPr id="351" name="Picture 350">
          <a:extLst>
            <a:ext uri="{FF2B5EF4-FFF2-40B4-BE49-F238E27FC236}">
              <a16:creationId xmlns:a16="http://schemas.microsoft.com/office/drawing/2014/main" id="{97074799-92A5-4BD5-89AE-37B25737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659875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215</xdr:col>
      <xdr:colOff>238125</xdr:colOff>
      <xdr:row>2</xdr:row>
      <xdr:rowOff>19050</xdr:rowOff>
    </xdr:from>
    <xdr:ext cx="1428750" cy="1095375"/>
    <xdr:pic>
      <xdr:nvPicPr>
        <xdr:cNvPr id="352" name="Picture 351">
          <a:extLst>
            <a:ext uri="{FF2B5EF4-FFF2-40B4-BE49-F238E27FC236}">
              <a16:creationId xmlns:a16="http://schemas.microsoft.com/office/drawing/2014/main" id="{A5CBDF74-88A1-47E1-AF48-6CB09C015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564875" y="495300"/>
          <a:ext cx="1428750" cy="1095375"/>
        </a:xfrm>
        <a:prstGeom prst="rect">
          <a:avLst/>
        </a:prstGeom>
      </xdr:spPr>
    </xdr:pic>
    <xdr:clientData/>
  </xdr:oneCellAnchor>
  <xdr:oneCellAnchor>
    <xdr:from>
      <xdr:col>216</xdr:col>
      <xdr:colOff>238125</xdr:colOff>
      <xdr:row>2</xdr:row>
      <xdr:rowOff>28575</xdr:rowOff>
    </xdr:from>
    <xdr:ext cx="1428750" cy="1095375"/>
    <xdr:pic>
      <xdr:nvPicPr>
        <xdr:cNvPr id="353" name="Picture 352">
          <a:extLst>
            <a:ext uri="{FF2B5EF4-FFF2-40B4-BE49-F238E27FC236}">
              <a16:creationId xmlns:a16="http://schemas.microsoft.com/office/drawing/2014/main" id="{DD4BC604-D325-4C5A-B0D5-257945D0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469875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217</xdr:col>
      <xdr:colOff>247650</xdr:colOff>
      <xdr:row>2</xdr:row>
      <xdr:rowOff>19050</xdr:rowOff>
    </xdr:from>
    <xdr:ext cx="1428750" cy="1095375"/>
    <xdr:pic>
      <xdr:nvPicPr>
        <xdr:cNvPr id="354" name="Picture 353">
          <a:extLst>
            <a:ext uri="{FF2B5EF4-FFF2-40B4-BE49-F238E27FC236}">
              <a16:creationId xmlns:a16="http://schemas.microsoft.com/office/drawing/2014/main" id="{833CEC3D-2870-4A43-9716-11EC92886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384400" y="495300"/>
          <a:ext cx="1428750" cy="1095375"/>
        </a:xfrm>
        <a:prstGeom prst="rect">
          <a:avLst/>
        </a:prstGeom>
      </xdr:spPr>
    </xdr:pic>
    <xdr:clientData/>
  </xdr:oneCellAnchor>
  <xdr:oneCellAnchor>
    <xdr:from>
      <xdr:col>234</xdr:col>
      <xdr:colOff>1714500</xdr:colOff>
      <xdr:row>1</xdr:row>
      <xdr:rowOff>0</xdr:rowOff>
    </xdr:from>
    <xdr:ext cx="542926" cy="1600200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4F7CC56C-467F-4553-8471-07379D38987F}"/>
            </a:ext>
          </a:extLst>
        </xdr:cNvPr>
        <xdr:cNvSpPr txBox="1"/>
      </xdr:nvSpPr>
      <xdr:spPr>
        <a:xfrm flipH="1">
          <a:off x="38614350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241</xdr:col>
      <xdr:colOff>228600</xdr:colOff>
      <xdr:row>2</xdr:row>
      <xdr:rowOff>9525</xdr:rowOff>
    </xdr:from>
    <xdr:ext cx="1428750" cy="1095375"/>
    <xdr:pic>
      <xdr:nvPicPr>
        <xdr:cNvPr id="424" name="Picture 423">
          <a:extLst>
            <a:ext uri="{FF2B5EF4-FFF2-40B4-BE49-F238E27FC236}">
              <a16:creationId xmlns:a16="http://schemas.microsoft.com/office/drawing/2014/main" id="{E28ECC0E-E39B-42C2-B30B-7B06B30D8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30475" y="485775"/>
          <a:ext cx="1428750" cy="1095375"/>
        </a:xfrm>
        <a:prstGeom prst="rect">
          <a:avLst/>
        </a:prstGeom>
      </xdr:spPr>
    </xdr:pic>
    <xdr:clientData/>
  </xdr:oneCellAnchor>
  <xdr:oneCellAnchor>
    <xdr:from>
      <xdr:col>252</xdr:col>
      <xdr:colOff>1718582</xdr:colOff>
      <xdr:row>1</xdr:row>
      <xdr:rowOff>0</xdr:rowOff>
    </xdr:from>
    <xdr:ext cx="542926" cy="1600200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254EEB63-7108-4367-A3EE-EBE3A00CE48F}"/>
            </a:ext>
          </a:extLst>
        </xdr:cNvPr>
        <xdr:cNvSpPr txBox="1"/>
      </xdr:nvSpPr>
      <xdr:spPr>
        <a:xfrm flipH="1">
          <a:off x="440059082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289</xdr:col>
      <xdr:colOff>1714500</xdr:colOff>
      <xdr:row>1</xdr:row>
      <xdr:rowOff>0</xdr:rowOff>
    </xdr:from>
    <xdr:ext cx="542926" cy="1600200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29B0EB50-0FB9-4FAF-948C-5F13FC0DDC4E}"/>
            </a:ext>
          </a:extLst>
        </xdr:cNvPr>
        <xdr:cNvSpPr txBox="1"/>
      </xdr:nvSpPr>
      <xdr:spPr>
        <a:xfrm flipH="1">
          <a:off x="51006375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348</xdr:col>
      <xdr:colOff>247650</xdr:colOff>
      <xdr:row>2</xdr:row>
      <xdr:rowOff>38100</xdr:rowOff>
    </xdr:from>
    <xdr:to>
      <xdr:col>348</xdr:col>
      <xdr:colOff>1676400</xdr:colOff>
      <xdr:row>2</xdr:row>
      <xdr:rowOff>1122045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50DE83D-788B-4D93-B3D0-3469C370C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134900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349</xdr:col>
      <xdr:colOff>238125</xdr:colOff>
      <xdr:row>2</xdr:row>
      <xdr:rowOff>19050</xdr:rowOff>
    </xdr:from>
    <xdr:to>
      <xdr:col>349</xdr:col>
      <xdr:colOff>1655445</xdr:colOff>
      <xdr:row>2</xdr:row>
      <xdr:rowOff>1120140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75FE364-EFEE-4E54-9580-98FDCF833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030375" y="4953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351</xdr:col>
      <xdr:colOff>247650</xdr:colOff>
      <xdr:row>2</xdr:row>
      <xdr:rowOff>47625</xdr:rowOff>
    </xdr:from>
    <xdr:to>
      <xdr:col>351</xdr:col>
      <xdr:colOff>1676400</xdr:colOff>
      <xdr:row>2</xdr:row>
      <xdr:rowOff>1143000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E4151DA-82E2-4944-8B55-71DD5F6B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135650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354</xdr:col>
      <xdr:colOff>238125</xdr:colOff>
      <xdr:row>2</xdr:row>
      <xdr:rowOff>38100</xdr:rowOff>
    </xdr:from>
    <xdr:to>
      <xdr:col>354</xdr:col>
      <xdr:colOff>1655445</xdr:colOff>
      <xdr:row>2</xdr:row>
      <xdr:rowOff>1122045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8E8C62DA-03E1-4CA6-A9A6-3DE17DA1A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84112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355</xdr:col>
      <xdr:colOff>238125</xdr:colOff>
      <xdr:row>2</xdr:row>
      <xdr:rowOff>38100</xdr:rowOff>
    </xdr:from>
    <xdr:to>
      <xdr:col>355</xdr:col>
      <xdr:colOff>1655445</xdr:colOff>
      <xdr:row>2</xdr:row>
      <xdr:rowOff>1122045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B0519F60-E0FC-4B96-A3C1-E16D80A2A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4612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352</xdr:col>
      <xdr:colOff>238125</xdr:colOff>
      <xdr:row>2</xdr:row>
      <xdr:rowOff>38100</xdr:rowOff>
    </xdr:from>
    <xdr:to>
      <xdr:col>352</xdr:col>
      <xdr:colOff>1655445</xdr:colOff>
      <xdr:row>2</xdr:row>
      <xdr:rowOff>1122045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7D35D98-2BC9-4855-B737-E4F1F5B13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03112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353</xdr:col>
      <xdr:colOff>238125</xdr:colOff>
      <xdr:row>2</xdr:row>
      <xdr:rowOff>38100</xdr:rowOff>
    </xdr:from>
    <xdr:to>
      <xdr:col>353</xdr:col>
      <xdr:colOff>1655445</xdr:colOff>
      <xdr:row>2</xdr:row>
      <xdr:rowOff>1122045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949DA79A-10D1-4EC9-B461-EB20ECFCC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36125" y="5143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254</xdr:col>
      <xdr:colOff>247650</xdr:colOff>
      <xdr:row>2</xdr:row>
      <xdr:rowOff>76200</xdr:rowOff>
    </xdr:from>
    <xdr:to>
      <xdr:col>254</xdr:col>
      <xdr:colOff>1676400</xdr:colOff>
      <xdr:row>2</xdr:row>
      <xdr:rowOff>1160145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AADD1EA-7373-41DD-B645-351008B4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63602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255</xdr:col>
      <xdr:colOff>247650</xdr:colOff>
      <xdr:row>2</xdr:row>
      <xdr:rowOff>76200</xdr:rowOff>
    </xdr:from>
    <xdr:to>
      <xdr:col>255</xdr:col>
      <xdr:colOff>1676400</xdr:colOff>
      <xdr:row>2</xdr:row>
      <xdr:rowOff>1160145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6D3F3E75-482F-4DAD-98F5-F6C64B998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54102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256</xdr:col>
      <xdr:colOff>238125</xdr:colOff>
      <xdr:row>2</xdr:row>
      <xdr:rowOff>66675</xdr:rowOff>
    </xdr:from>
    <xdr:to>
      <xdr:col>256</xdr:col>
      <xdr:colOff>1655445</xdr:colOff>
      <xdr:row>2</xdr:row>
      <xdr:rowOff>1162050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AA9FD718-A5DA-4365-AF6A-5288D172A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4365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257</xdr:col>
      <xdr:colOff>238125</xdr:colOff>
      <xdr:row>2</xdr:row>
      <xdr:rowOff>66675</xdr:rowOff>
    </xdr:from>
    <xdr:to>
      <xdr:col>257</xdr:col>
      <xdr:colOff>1655445</xdr:colOff>
      <xdr:row>2</xdr:row>
      <xdr:rowOff>1162050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9DDEC3FD-0016-4580-AEFD-547A47BAA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415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258</xdr:col>
      <xdr:colOff>257175</xdr:colOff>
      <xdr:row>2</xdr:row>
      <xdr:rowOff>66675</xdr:rowOff>
    </xdr:from>
    <xdr:to>
      <xdr:col>258</xdr:col>
      <xdr:colOff>1691640</xdr:colOff>
      <xdr:row>2</xdr:row>
      <xdr:rowOff>1162050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1B015159-05F9-4BFF-8CB5-0625C751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655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259</xdr:col>
      <xdr:colOff>257175</xdr:colOff>
      <xdr:row>2</xdr:row>
      <xdr:rowOff>66675</xdr:rowOff>
    </xdr:from>
    <xdr:to>
      <xdr:col>259</xdr:col>
      <xdr:colOff>1691640</xdr:colOff>
      <xdr:row>2</xdr:row>
      <xdr:rowOff>1162050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6CE497CA-578A-48A7-B98F-B0C44AE1B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705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260</xdr:col>
      <xdr:colOff>257175</xdr:colOff>
      <xdr:row>2</xdr:row>
      <xdr:rowOff>66675</xdr:rowOff>
    </xdr:from>
    <xdr:to>
      <xdr:col>260</xdr:col>
      <xdr:colOff>1691640</xdr:colOff>
      <xdr:row>2</xdr:row>
      <xdr:rowOff>1162050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8C7B2EB2-29BB-4CA3-81AC-2A43EE09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0755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261</xdr:col>
      <xdr:colOff>247650</xdr:colOff>
      <xdr:row>2</xdr:row>
      <xdr:rowOff>57150</xdr:rowOff>
    </xdr:from>
    <xdr:to>
      <xdr:col>261</xdr:col>
      <xdr:colOff>1676400</xdr:colOff>
      <xdr:row>2</xdr:row>
      <xdr:rowOff>1158240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D20B559-9EA4-4930-9C9F-CDADDEE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97102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262</xdr:col>
      <xdr:colOff>247650</xdr:colOff>
      <xdr:row>2</xdr:row>
      <xdr:rowOff>57150</xdr:rowOff>
    </xdr:from>
    <xdr:to>
      <xdr:col>262</xdr:col>
      <xdr:colOff>1676400</xdr:colOff>
      <xdr:row>2</xdr:row>
      <xdr:rowOff>1158240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395C9AD-330E-4DC0-9554-576EECE51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876025" y="5334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285</xdr:col>
      <xdr:colOff>238125</xdr:colOff>
      <xdr:row>2</xdr:row>
      <xdr:rowOff>95250</xdr:rowOff>
    </xdr:from>
    <xdr:to>
      <xdr:col>285</xdr:col>
      <xdr:colOff>1655445</xdr:colOff>
      <xdr:row>2</xdr:row>
      <xdr:rowOff>1196340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94C8BCD0-5B75-4D85-A7BA-252D791B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778750" y="5715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291</xdr:col>
      <xdr:colOff>238125</xdr:colOff>
      <xdr:row>2</xdr:row>
      <xdr:rowOff>66675</xdr:rowOff>
    </xdr:from>
    <xdr:to>
      <xdr:col>291</xdr:col>
      <xdr:colOff>1655445</xdr:colOff>
      <xdr:row>2</xdr:row>
      <xdr:rowOff>1162050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C70FC22-1B5B-42B9-9AE5-B915FF924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4662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292</xdr:col>
      <xdr:colOff>228600</xdr:colOff>
      <xdr:row>2</xdr:row>
      <xdr:rowOff>66675</xdr:rowOff>
    </xdr:from>
    <xdr:to>
      <xdr:col>292</xdr:col>
      <xdr:colOff>1657350</xdr:colOff>
      <xdr:row>2</xdr:row>
      <xdr:rowOff>1162050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421E768C-A9F2-4641-AE33-8E5BDD5AB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3421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293</xdr:col>
      <xdr:colOff>238125</xdr:colOff>
      <xdr:row>2</xdr:row>
      <xdr:rowOff>66675</xdr:rowOff>
    </xdr:from>
    <xdr:to>
      <xdr:col>293</xdr:col>
      <xdr:colOff>1655445</xdr:colOff>
      <xdr:row>2</xdr:row>
      <xdr:rowOff>1162050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F5907309-BE78-4770-B141-59E524AB5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25662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294</xdr:col>
      <xdr:colOff>228600</xdr:colOff>
      <xdr:row>2</xdr:row>
      <xdr:rowOff>66675</xdr:rowOff>
    </xdr:from>
    <xdr:to>
      <xdr:col>294</xdr:col>
      <xdr:colOff>1657350</xdr:colOff>
      <xdr:row>2</xdr:row>
      <xdr:rowOff>1162050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97A4D818-1CB1-4986-ABEE-D8D5B9FEC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15210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295</xdr:col>
      <xdr:colOff>257175</xdr:colOff>
      <xdr:row>2</xdr:row>
      <xdr:rowOff>66675</xdr:rowOff>
    </xdr:from>
    <xdr:to>
      <xdr:col>295</xdr:col>
      <xdr:colOff>1691640</xdr:colOff>
      <xdr:row>2</xdr:row>
      <xdr:rowOff>1162050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85875785-E22A-4254-A4BE-1E12B545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08567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296</xdr:col>
      <xdr:colOff>247650</xdr:colOff>
      <xdr:row>2</xdr:row>
      <xdr:rowOff>66675</xdr:rowOff>
    </xdr:from>
    <xdr:to>
      <xdr:col>296</xdr:col>
      <xdr:colOff>1676400</xdr:colOff>
      <xdr:row>2</xdr:row>
      <xdr:rowOff>1162050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5F0D8047-2617-4110-BDA5-6F6CBC79F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9811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297</xdr:col>
      <xdr:colOff>257175</xdr:colOff>
      <xdr:row>2</xdr:row>
      <xdr:rowOff>66675</xdr:rowOff>
    </xdr:from>
    <xdr:to>
      <xdr:col>297</xdr:col>
      <xdr:colOff>1691640</xdr:colOff>
      <xdr:row>2</xdr:row>
      <xdr:rowOff>1162050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08CE57AB-BCD6-4646-A095-1BF0FD9D3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89567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298</xdr:col>
      <xdr:colOff>247650</xdr:colOff>
      <xdr:row>2</xdr:row>
      <xdr:rowOff>66675</xdr:rowOff>
    </xdr:from>
    <xdr:to>
      <xdr:col>298</xdr:col>
      <xdr:colOff>1676400</xdr:colOff>
      <xdr:row>2</xdr:row>
      <xdr:rowOff>1162050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376C2C9-15C3-442F-8767-357C91075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791150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279</xdr:col>
      <xdr:colOff>238125</xdr:colOff>
      <xdr:row>2</xdr:row>
      <xdr:rowOff>47625</xdr:rowOff>
    </xdr:from>
    <xdr:to>
      <xdr:col>279</xdr:col>
      <xdr:colOff>1655445</xdr:colOff>
      <xdr:row>2</xdr:row>
      <xdr:rowOff>1143000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05AE7ED5-20EF-419F-ABCA-F4FEBF439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65125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278</xdr:col>
      <xdr:colOff>247650</xdr:colOff>
      <xdr:row>2</xdr:row>
      <xdr:rowOff>28575</xdr:rowOff>
    </xdr:from>
    <xdr:to>
      <xdr:col>278</xdr:col>
      <xdr:colOff>1676400</xdr:colOff>
      <xdr:row>2</xdr:row>
      <xdr:rowOff>1123950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3492B385-94F6-498E-A2E1-F4300D006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69650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271</xdr:col>
      <xdr:colOff>228600</xdr:colOff>
      <xdr:row>2</xdr:row>
      <xdr:rowOff>95250</xdr:rowOff>
    </xdr:from>
    <xdr:to>
      <xdr:col>271</xdr:col>
      <xdr:colOff>1657350</xdr:colOff>
      <xdr:row>2</xdr:row>
      <xdr:rowOff>1196340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705A9C42-1DD5-4B0E-9CEF-FE414551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7725" y="5715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236</xdr:col>
      <xdr:colOff>247650</xdr:colOff>
      <xdr:row>2</xdr:row>
      <xdr:rowOff>114300</xdr:rowOff>
    </xdr:from>
    <xdr:to>
      <xdr:col>236</xdr:col>
      <xdr:colOff>1676400</xdr:colOff>
      <xdr:row>2</xdr:row>
      <xdr:rowOff>1198245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FF65CC2F-F321-4CB0-B795-47A86A948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24525" y="5905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237</xdr:col>
      <xdr:colOff>247650</xdr:colOff>
      <xdr:row>2</xdr:row>
      <xdr:rowOff>114300</xdr:rowOff>
    </xdr:from>
    <xdr:to>
      <xdr:col>237</xdr:col>
      <xdr:colOff>1676400</xdr:colOff>
      <xdr:row>2</xdr:row>
      <xdr:rowOff>1198245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0550053-AFCF-4919-9F6F-DA38FC82D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9525" y="5905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238</xdr:col>
      <xdr:colOff>238125</xdr:colOff>
      <xdr:row>2</xdr:row>
      <xdr:rowOff>114300</xdr:rowOff>
    </xdr:from>
    <xdr:to>
      <xdr:col>238</xdr:col>
      <xdr:colOff>1655445</xdr:colOff>
      <xdr:row>2</xdr:row>
      <xdr:rowOff>1198245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30C1773A-1883-4D28-94EF-ADC4E72FD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000" y="5905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239</xdr:col>
      <xdr:colOff>257175</xdr:colOff>
      <xdr:row>2</xdr:row>
      <xdr:rowOff>114300</xdr:rowOff>
    </xdr:from>
    <xdr:to>
      <xdr:col>239</xdr:col>
      <xdr:colOff>1691640</xdr:colOff>
      <xdr:row>2</xdr:row>
      <xdr:rowOff>1198245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222088E-364D-4EC4-BB03-129BF722E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449050" y="5905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240</xdr:col>
      <xdr:colOff>247650</xdr:colOff>
      <xdr:row>2</xdr:row>
      <xdr:rowOff>114300</xdr:rowOff>
    </xdr:from>
    <xdr:to>
      <xdr:col>240</xdr:col>
      <xdr:colOff>1676400</xdr:colOff>
      <xdr:row>2</xdr:row>
      <xdr:rowOff>1198245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8EBCB6-B446-4CB3-87FB-22D45CB94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44525" y="590550"/>
          <a:ext cx="1428750" cy="1095375"/>
        </a:xfrm>
        <a:prstGeom prst="rect">
          <a:avLst/>
        </a:prstGeom>
      </xdr:spPr>
    </xdr:pic>
    <xdr:clientData/>
  </xdr:twoCellAnchor>
  <xdr:oneCellAnchor>
    <xdr:from>
      <xdr:col>15</xdr:col>
      <xdr:colOff>257175</xdr:colOff>
      <xdr:row>2</xdr:row>
      <xdr:rowOff>47625</xdr:rowOff>
    </xdr:from>
    <xdr:ext cx="1428750" cy="1095375"/>
    <xdr:pic>
      <xdr:nvPicPr>
        <xdr:cNvPr id="423" name="Picture 422">
          <a:extLst>
            <a:ext uri="{FF2B5EF4-FFF2-40B4-BE49-F238E27FC236}">
              <a16:creationId xmlns:a16="http://schemas.microsoft.com/office/drawing/2014/main" id="{B09AE430-B108-4A22-859F-8CE557CE4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97800" y="523875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14</xdr:col>
      <xdr:colOff>238125</xdr:colOff>
      <xdr:row>2</xdr:row>
      <xdr:rowOff>76200</xdr:rowOff>
    </xdr:from>
    <xdr:to>
      <xdr:col>14</xdr:col>
      <xdr:colOff>1655445</xdr:colOff>
      <xdr:row>2</xdr:row>
      <xdr:rowOff>1160145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938EAD7-4004-4C4B-9A17-486EB399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78750" y="552450"/>
          <a:ext cx="1428750" cy="1095375"/>
        </a:xfrm>
        <a:prstGeom prst="rect">
          <a:avLst/>
        </a:prstGeom>
      </xdr:spPr>
    </xdr:pic>
    <xdr:clientData/>
  </xdr:twoCellAnchor>
  <xdr:oneCellAnchor>
    <xdr:from>
      <xdr:col>158</xdr:col>
      <xdr:colOff>209550</xdr:colOff>
      <xdr:row>2</xdr:row>
      <xdr:rowOff>47625</xdr:rowOff>
    </xdr:from>
    <xdr:ext cx="1428750" cy="1095375"/>
    <xdr:pic>
      <xdr:nvPicPr>
        <xdr:cNvPr id="296" name="Picture 295">
          <a:extLst>
            <a:ext uri="{FF2B5EF4-FFF2-40B4-BE49-F238E27FC236}">
              <a16:creationId xmlns:a16="http://schemas.microsoft.com/office/drawing/2014/main" id="{BD664E34-843F-4B53-87F3-566FE01A2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857425" y="523875"/>
          <a:ext cx="1428750" cy="1095375"/>
        </a:xfrm>
        <a:prstGeom prst="rect">
          <a:avLst/>
        </a:prstGeom>
      </xdr:spPr>
    </xdr:pic>
    <xdr:clientData/>
  </xdr:oneCellAnchor>
  <xdr:oneCellAnchor>
    <xdr:from>
      <xdr:col>158</xdr:col>
      <xdr:colOff>1714500</xdr:colOff>
      <xdr:row>1</xdr:row>
      <xdr:rowOff>9525</xdr:rowOff>
    </xdr:from>
    <xdr:ext cx="542926" cy="1600200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A1D471D0-17B3-4E3A-91F1-AACFE0E5943B}"/>
            </a:ext>
          </a:extLst>
        </xdr:cNvPr>
        <xdr:cNvSpPr txBox="1"/>
      </xdr:nvSpPr>
      <xdr:spPr>
        <a:xfrm flipH="1">
          <a:off x="22402800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80</xdr:col>
      <xdr:colOff>219075</xdr:colOff>
      <xdr:row>2</xdr:row>
      <xdr:rowOff>28575</xdr:rowOff>
    </xdr:from>
    <xdr:to>
      <xdr:col>80</xdr:col>
      <xdr:colOff>1695450</xdr:colOff>
      <xdr:row>2</xdr:row>
      <xdr:rowOff>1181100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6894A34-BB41-4671-B0D2-47E5FD90B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29325" y="504825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97</xdr:col>
      <xdr:colOff>219075</xdr:colOff>
      <xdr:row>2</xdr:row>
      <xdr:rowOff>38100</xdr:rowOff>
    </xdr:from>
    <xdr:to>
      <xdr:col>97</xdr:col>
      <xdr:colOff>1695450</xdr:colOff>
      <xdr:row>2</xdr:row>
      <xdr:rowOff>1196340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8A1976C-65E5-456E-9043-D16A7C908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46575" y="514350"/>
          <a:ext cx="1476375" cy="1152525"/>
        </a:xfrm>
        <a:prstGeom prst="rect">
          <a:avLst/>
        </a:prstGeom>
      </xdr:spPr>
    </xdr:pic>
    <xdr:clientData/>
  </xdr:twoCellAnchor>
  <xdr:oneCellAnchor>
    <xdr:from>
      <xdr:col>123</xdr:col>
      <xdr:colOff>1724025</xdr:colOff>
      <xdr:row>0</xdr:row>
      <xdr:rowOff>276225</xdr:rowOff>
    </xdr:from>
    <xdr:ext cx="542926" cy="1600200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9BCF917-3FB2-43B0-9331-F47975B07886}"/>
            </a:ext>
          </a:extLst>
        </xdr:cNvPr>
        <xdr:cNvSpPr txBox="1"/>
      </xdr:nvSpPr>
      <xdr:spPr>
        <a:xfrm flipH="1">
          <a:off x="169411650" y="27622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125</xdr:col>
      <xdr:colOff>228600</xdr:colOff>
      <xdr:row>2</xdr:row>
      <xdr:rowOff>57150</xdr:rowOff>
    </xdr:from>
    <xdr:to>
      <xdr:col>125</xdr:col>
      <xdr:colOff>1657350</xdr:colOff>
      <xdr:row>2</xdr:row>
      <xdr:rowOff>1158240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E768CDD-9E34-41CC-9A23-6345B3C1F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64100" y="533400"/>
          <a:ext cx="1428750" cy="1095375"/>
        </a:xfrm>
        <a:prstGeom prst="rect">
          <a:avLst/>
        </a:prstGeom>
      </xdr:spPr>
    </xdr:pic>
    <xdr:clientData/>
  </xdr:twoCellAnchor>
  <xdr:oneCellAnchor>
    <xdr:from>
      <xdr:col>182</xdr:col>
      <xdr:colOff>219075</xdr:colOff>
      <xdr:row>2</xdr:row>
      <xdr:rowOff>19050</xdr:rowOff>
    </xdr:from>
    <xdr:ext cx="1476375" cy="1143000"/>
    <xdr:pic>
      <xdr:nvPicPr>
        <xdr:cNvPr id="315" name="Picture 314">
          <a:extLst>
            <a:ext uri="{FF2B5EF4-FFF2-40B4-BE49-F238E27FC236}">
              <a16:creationId xmlns:a16="http://schemas.microsoft.com/office/drawing/2014/main" id="{BA853C73-2363-4281-B441-911013BA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725575" y="495300"/>
          <a:ext cx="1476375" cy="1143000"/>
        </a:xfrm>
        <a:prstGeom prst="rect">
          <a:avLst/>
        </a:prstGeom>
      </xdr:spPr>
    </xdr:pic>
    <xdr:clientData/>
  </xdr:oneCellAnchor>
  <xdr:oneCellAnchor>
    <xdr:from>
      <xdr:col>181</xdr:col>
      <xdr:colOff>1628775</xdr:colOff>
      <xdr:row>1</xdr:row>
      <xdr:rowOff>28575</xdr:rowOff>
    </xdr:from>
    <xdr:ext cx="542926" cy="1600200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44B0742A-E0D0-4044-89B3-0D176209AE28}"/>
            </a:ext>
          </a:extLst>
        </xdr:cNvPr>
        <xdr:cNvSpPr txBox="1"/>
      </xdr:nvSpPr>
      <xdr:spPr>
        <a:xfrm flipH="1">
          <a:off x="244135275" y="31432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191</xdr:col>
      <xdr:colOff>219075</xdr:colOff>
      <xdr:row>2</xdr:row>
      <xdr:rowOff>28575</xdr:rowOff>
    </xdr:from>
    <xdr:ext cx="1476375" cy="1143000"/>
    <xdr:pic>
      <xdr:nvPicPr>
        <xdr:cNvPr id="317" name="Picture 316">
          <a:extLst>
            <a:ext uri="{FF2B5EF4-FFF2-40B4-BE49-F238E27FC236}">
              <a16:creationId xmlns:a16="http://schemas.microsoft.com/office/drawing/2014/main" id="{86F53370-928B-4581-940A-2FEB5404D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346325" y="504825"/>
          <a:ext cx="1476375" cy="1143000"/>
        </a:xfrm>
        <a:prstGeom prst="rect">
          <a:avLst/>
        </a:prstGeom>
      </xdr:spPr>
    </xdr:pic>
    <xdr:clientData/>
  </xdr:oneCellAnchor>
  <xdr:oneCellAnchor>
    <xdr:from>
      <xdr:col>190</xdr:col>
      <xdr:colOff>1638300</xdr:colOff>
      <xdr:row>1</xdr:row>
      <xdr:rowOff>0</xdr:rowOff>
    </xdr:from>
    <xdr:ext cx="542926" cy="1600200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AC3358B8-2A6A-483C-8543-880CFCE806F1}"/>
            </a:ext>
          </a:extLst>
        </xdr:cNvPr>
        <xdr:cNvSpPr txBox="1"/>
      </xdr:nvSpPr>
      <xdr:spPr>
        <a:xfrm flipH="1">
          <a:off x="25776555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99</xdr:col>
      <xdr:colOff>228600</xdr:colOff>
      <xdr:row>2</xdr:row>
      <xdr:rowOff>57150</xdr:rowOff>
    </xdr:from>
    <xdr:to>
      <xdr:col>99</xdr:col>
      <xdr:colOff>1693545</xdr:colOff>
      <xdr:row>2</xdr:row>
      <xdr:rowOff>1198245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8145660E-1D75-4F8B-98A8-590F345F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63975" y="533400"/>
          <a:ext cx="1476375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</xdr:row>
      <xdr:rowOff>19050</xdr:rowOff>
    </xdr:from>
    <xdr:to>
      <xdr:col>0</xdr:col>
      <xdr:colOff>2377440</xdr:colOff>
      <xdr:row>2</xdr:row>
      <xdr:rowOff>777240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3C6319-C0AC-4667-8977-F8698813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304800"/>
          <a:ext cx="1952625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398145</xdr:colOff>
      <xdr:row>2</xdr:row>
      <xdr:rowOff>741045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D72F2A-28CE-41A9-A1E1-ED533DDDA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9575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</xdr:row>
      <xdr:rowOff>104775</xdr:rowOff>
    </xdr:from>
    <xdr:to>
      <xdr:col>4</xdr:col>
      <xdr:colOff>1655445</xdr:colOff>
      <xdr:row>2</xdr:row>
      <xdr:rowOff>1200150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A561F4C-0A6B-4FD4-95AB-96A30C7BA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0" y="5810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</xdr:row>
      <xdr:rowOff>95250</xdr:rowOff>
    </xdr:from>
    <xdr:to>
      <xdr:col>6</xdr:col>
      <xdr:colOff>1655445</xdr:colOff>
      <xdr:row>2</xdr:row>
      <xdr:rowOff>1196340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C1366734-1A85-43C7-A747-E985C3072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2</xdr:row>
      <xdr:rowOff>76200</xdr:rowOff>
    </xdr:from>
    <xdr:to>
      <xdr:col>10</xdr:col>
      <xdr:colOff>1655445</xdr:colOff>
      <xdr:row>2</xdr:row>
      <xdr:rowOff>1160145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B9F3BE6-4BE9-4E67-B4ED-74F24329C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012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2</xdr:row>
      <xdr:rowOff>66675</xdr:rowOff>
    </xdr:from>
    <xdr:to>
      <xdr:col>11</xdr:col>
      <xdr:colOff>1691640</xdr:colOff>
      <xdr:row>2</xdr:row>
      <xdr:rowOff>1162050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9802CEEF-BD44-4CFD-AB18-C0F1DD8D2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64175" y="5429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54</xdr:col>
      <xdr:colOff>219075</xdr:colOff>
      <xdr:row>2</xdr:row>
      <xdr:rowOff>85725</xdr:rowOff>
    </xdr:from>
    <xdr:to>
      <xdr:col>54</xdr:col>
      <xdr:colOff>1653540</xdr:colOff>
      <xdr:row>2</xdr:row>
      <xdr:rowOff>1181100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4004DE5C-77F4-4B09-A0FA-54B0D3AB4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24950" y="5619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68</xdr:col>
      <xdr:colOff>200025</xdr:colOff>
      <xdr:row>2</xdr:row>
      <xdr:rowOff>76200</xdr:rowOff>
    </xdr:from>
    <xdr:to>
      <xdr:col>68</xdr:col>
      <xdr:colOff>1617345</xdr:colOff>
      <xdr:row>2</xdr:row>
      <xdr:rowOff>1160145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C4CFFA9-7D20-4F1D-A6A0-B31DC042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952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70</xdr:col>
      <xdr:colOff>247650</xdr:colOff>
      <xdr:row>2</xdr:row>
      <xdr:rowOff>47625</xdr:rowOff>
    </xdr:from>
    <xdr:to>
      <xdr:col>70</xdr:col>
      <xdr:colOff>1676400</xdr:colOff>
      <xdr:row>2</xdr:row>
      <xdr:rowOff>1143000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929C8720-12E2-49A7-B11B-6FE22214B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85025" y="5238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87</xdr:col>
      <xdr:colOff>247650</xdr:colOff>
      <xdr:row>2</xdr:row>
      <xdr:rowOff>85725</xdr:rowOff>
    </xdr:from>
    <xdr:to>
      <xdr:col>87</xdr:col>
      <xdr:colOff>1676400</xdr:colOff>
      <xdr:row>2</xdr:row>
      <xdr:rowOff>1181100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0501AAF-F8CD-49C3-B4A2-651C13D40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97275" y="5619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103</xdr:col>
      <xdr:colOff>228600</xdr:colOff>
      <xdr:row>2</xdr:row>
      <xdr:rowOff>76200</xdr:rowOff>
    </xdr:from>
    <xdr:to>
      <xdr:col>103</xdr:col>
      <xdr:colOff>1657350</xdr:colOff>
      <xdr:row>2</xdr:row>
      <xdr:rowOff>1160145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84DEEE88-8CBE-41DF-98B9-1B9B57DC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0475" y="552450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143</xdr:col>
      <xdr:colOff>247650</xdr:colOff>
      <xdr:row>2</xdr:row>
      <xdr:rowOff>85725</xdr:rowOff>
    </xdr:from>
    <xdr:to>
      <xdr:col>143</xdr:col>
      <xdr:colOff>1676400</xdr:colOff>
      <xdr:row>2</xdr:row>
      <xdr:rowOff>1181100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ECCFAF-2C23-4ACB-9FAA-BC5C4187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06900" y="561975"/>
          <a:ext cx="1428750" cy="1095375"/>
        </a:xfrm>
        <a:prstGeom prst="rect">
          <a:avLst/>
        </a:prstGeom>
      </xdr:spPr>
    </xdr:pic>
    <xdr:clientData/>
  </xdr:twoCellAnchor>
  <xdr:oneCellAnchor>
    <xdr:from>
      <xdr:col>147</xdr:col>
      <xdr:colOff>1704975</xdr:colOff>
      <xdr:row>1</xdr:row>
      <xdr:rowOff>0</xdr:rowOff>
    </xdr:from>
    <xdr:ext cx="542926" cy="1600200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ECFF7C9F-91C4-40FA-AA9E-8EE1ECD77B69}"/>
            </a:ext>
          </a:extLst>
        </xdr:cNvPr>
        <xdr:cNvSpPr txBox="1"/>
      </xdr:nvSpPr>
      <xdr:spPr>
        <a:xfrm flipH="1">
          <a:off x="219017850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150</xdr:col>
      <xdr:colOff>238125</xdr:colOff>
      <xdr:row>2</xdr:row>
      <xdr:rowOff>28575</xdr:rowOff>
    </xdr:from>
    <xdr:to>
      <xdr:col>150</xdr:col>
      <xdr:colOff>1655445</xdr:colOff>
      <xdr:row>2</xdr:row>
      <xdr:rowOff>1123950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FAD4437-2334-4A09-B863-2F4AD49AA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03875" y="504825"/>
          <a:ext cx="1428750" cy="1095375"/>
        </a:xfrm>
        <a:prstGeom prst="rect">
          <a:avLst/>
        </a:prstGeom>
      </xdr:spPr>
    </xdr:pic>
    <xdr:clientData/>
  </xdr:twoCellAnchor>
  <xdr:oneCellAnchor>
    <xdr:from>
      <xdr:col>149</xdr:col>
      <xdr:colOff>238125</xdr:colOff>
      <xdr:row>2</xdr:row>
      <xdr:rowOff>28575</xdr:rowOff>
    </xdr:from>
    <xdr:ext cx="1428750" cy="1095375"/>
    <xdr:pic>
      <xdr:nvPicPr>
        <xdr:cNvPr id="318" name="Picture 317">
          <a:extLst>
            <a:ext uri="{FF2B5EF4-FFF2-40B4-BE49-F238E27FC236}">
              <a16:creationId xmlns:a16="http://schemas.microsoft.com/office/drawing/2014/main" id="{7EF486A4-0F30-4A68-BE94-28DFA1DC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598875" y="504825"/>
          <a:ext cx="1428750" cy="1095375"/>
        </a:xfrm>
        <a:prstGeom prst="rect">
          <a:avLst/>
        </a:prstGeom>
      </xdr:spPr>
    </xdr:pic>
    <xdr:clientData/>
  </xdr:oneCellAnchor>
  <xdr:twoCellAnchor editAs="oneCell">
    <xdr:from>
      <xdr:col>152</xdr:col>
      <xdr:colOff>238125</xdr:colOff>
      <xdr:row>2</xdr:row>
      <xdr:rowOff>28575</xdr:rowOff>
    </xdr:from>
    <xdr:to>
      <xdr:col>152</xdr:col>
      <xdr:colOff>1655445</xdr:colOff>
      <xdr:row>2</xdr:row>
      <xdr:rowOff>1123950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AC62BD76-835D-425B-AC13-7A94F4588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313875" y="504825"/>
          <a:ext cx="1428750" cy="1095375"/>
        </a:xfrm>
        <a:prstGeom prst="rect">
          <a:avLst/>
        </a:prstGeom>
      </xdr:spPr>
    </xdr:pic>
    <xdr:clientData/>
  </xdr:twoCellAnchor>
  <xdr:oneCellAnchor>
    <xdr:from>
      <xdr:col>151</xdr:col>
      <xdr:colOff>238125</xdr:colOff>
      <xdr:row>2</xdr:row>
      <xdr:rowOff>28575</xdr:rowOff>
    </xdr:from>
    <xdr:ext cx="1428750" cy="1095375"/>
    <xdr:pic>
      <xdr:nvPicPr>
        <xdr:cNvPr id="322" name="Picture 321">
          <a:extLst>
            <a:ext uri="{FF2B5EF4-FFF2-40B4-BE49-F238E27FC236}">
              <a16:creationId xmlns:a16="http://schemas.microsoft.com/office/drawing/2014/main" id="{C9CC5F4E-FC1F-4BD9-B5E1-D57A72D8C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08875" y="504825"/>
          <a:ext cx="1428750" cy="1095375"/>
        </a:xfrm>
        <a:prstGeom prst="rect">
          <a:avLst/>
        </a:prstGeom>
      </xdr:spPr>
    </xdr:pic>
    <xdr:clientData/>
  </xdr:oneCellAnchor>
  <xdr:oneCellAnchor>
    <xdr:from>
      <xdr:col>166</xdr:col>
      <xdr:colOff>1714500</xdr:colOff>
      <xdr:row>1</xdr:row>
      <xdr:rowOff>9525</xdr:rowOff>
    </xdr:from>
    <xdr:ext cx="542926" cy="1600200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B64BD445-D376-4F51-A203-F5DF76FE5437}"/>
            </a:ext>
          </a:extLst>
        </xdr:cNvPr>
        <xdr:cNvSpPr txBox="1"/>
      </xdr:nvSpPr>
      <xdr:spPr>
        <a:xfrm flipH="1">
          <a:off x="23864887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168</xdr:col>
      <xdr:colOff>247650</xdr:colOff>
      <xdr:row>2</xdr:row>
      <xdr:rowOff>28575</xdr:rowOff>
    </xdr:from>
    <xdr:to>
      <xdr:col>168</xdr:col>
      <xdr:colOff>1676400</xdr:colOff>
      <xdr:row>2</xdr:row>
      <xdr:rowOff>1123950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7814C1F8-C886-4C58-8113-E1AA8C5EA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992775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169</xdr:col>
      <xdr:colOff>247650</xdr:colOff>
      <xdr:row>2</xdr:row>
      <xdr:rowOff>28575</xdr:rowOff>
    </xdr:from>
    <xdr:to>
      <xdr:col>169</xdr:col>
      <xdr:colOff>1676400</xdr:colOff>
      <xdr:row>2</xdr:row>
      <xdr:rowOff>1123950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FE3FF460-14DF-4907-B242-8BF5C66B3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897775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170</xdr:col>
      <xdr:colOff>247650</xdr:colOff>
      <xdr:row>2</xdr:row>
      <xdr:rowOff>28575</xdr:rowOff>
    </xdr:from>
    <xdr:to>
      <xdr:col>170</xdr:col>
      <xdr:colOff>1676400</xdr:colOff>
      <xdr:row>2</xdr:row>
      <xdr:rowOff>1123950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B3C0CB3B-F328-4DA2-A49A-E1A891A1D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802775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171</xdr:col>
      <xdr:colOff>247650</xdr:colOff>
      <xdr:row>2</xdr:row>
      <xdr:rowOff>28575</xdr:rowOff>
    </xdr:from>
    <xdr:to>
      <xdr:col>171</xdr:col>
      <xdr:colOff>1676400</xdr:colOff>
      <xdr:row>2</xdr:row>
      <xdr:rowOff>1123950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B9379637-8BAE-4DBC-A67B-43A68E249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707775" y="504825"/>
          <a:ext cx="1428750" cy="1095375"/>
        </a:xfrm>
        <a:prstGeom prst="rect">
          <a:avLst/>
        </a:prstGeom>
      </xdr:spPr>
    </xdr:pic>
    <xdr:clientData/>
  </xdr:twoCellAnchor>
  <xdr:oneCellAnchor>
    <xdr:from>
      <xdr:col>205</xdr:col>
      <xdr:colOff>1704975</xdr:colOff>
      <xdr:row>1</xdr:row>
      <xdr:rowOff>9525</xdr:rowOff>
    </xdr:from>
    <xdr:ext cx="542926" cy="1600200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F7EA7E4B-7D2C-4182-B35D-03725746AB24}"/>
            </a:ext>
          </a:extLst>
        </xdr:cNvPr>
        <xdr:cNvSpPr txBox="1"/>
      </xdr:nvSpPr>
      <xdr:spPr>
        <a:xfrm flipH="1">
          <a:off x="288883725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222</xdr:col>
      <xdr:colOff>1704975</xdr:colOff>
      <xdr:row>1</xdr:row>
      <xdr:rowOff>0</xdr:rowOff>
    </xdr:from>
    <xdr:ext cx="542926" cy="1600200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8D70CB3A-3AEC-4F03-BB45-8F05DBF40019}"/>
            </a:ext>
          </a:extLst>
        </xdr:cNvPr>
        <xdr:cNvSpPr txBox="1"/>
      </xdr:nvSpPr>
      <xdr:spPr>
        <a:xfrm flipH="1">
          <a:off x="370608225" y="285750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oneCellAnchor>
    <xdr:from>
      <xdr:col>302</xdr:col>
      <xdr:colOff>240724</xdr:colOff>
      <xdr:row>2</xdr:row>
      <xdr:rowOff>30307</xdr:rowOff>
    </xdr:from>
    <xdr:ext cx="1428750" cy="1095375"/>
    <xdr:pic>
      <xdr:nvPicPr>
        <xdr:cNvPr id="458" name="Picture 457">
          <a:extLst>
            <a:ext uri="{FF2B5EF4-FFF2-40B4-BE49-F238E27FC236}">
              <a16:creationId xmlns:a16="http://schemas.microsoft.com/office/drawing/2014/main" id="{82DC3884-D2F7-4972-88C3-6C1660F7E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399224" y="506557"/>
          <a:ext cx="1428750" cy="1095375"/>
        </a:xfrm>
        <a:prstGeom prst="rect">
          <a:avLst/>
        </a:prstGeom>
      </xdr:spPr>
    </xdr:pic>
    <xdr:clientData/>
  </xdr:oneCellAnchor>
  <xdr:oneCellAnchor>
    <xdr:from>
      <xdr:col>302</xdr:col>
      <xdr:colOff>1695450</xdr:colOff>
      <xdr:row>1</xdr:row>
      <xdr:rowOff>9525</xdr:rowOff>
    </xdr:from>
    <xdr:ext cx="542926" cy="1600200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27641689-34AF-4226-AEC4-CD72CE892137}"/>
            </a:ext>
          </a:extLst>
        </xdr:cNvPr>
        <xdr:cNvSpPr txBox="1"/>
      </xdr:nvSpPr>
      <xdr:spPr>
        <a:xfrm flipH="1">
          <a:off x="50785395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207</xdr:col>
      <xdr:colOff>228600</xdr:colOff>
      <xdr:row>2</xdr:row>
      <xdr:rowOff>28575</xdr:rowOff>
    </xdr:from>
    <xdr:to>
      <xdr:col>207</xdr:col>
      <xdr:colOff>1657350</xdr:colOff>
      <xdr:row>2</xdr:row>
      <xdr:rowOff>1123950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AAD6C96-6702-4FF5-9538-7F927A806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081100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208</xdr:col>
      <xdr:colOff>247650</xdr:colOff>
      <xdr:row>2</xdr:row>
      <xdr:rowOff>28575</xdr:rowOff>
    </xdr:from>
    <xdr:to>
      <xdr:col>208</xdr:col>
      <xdr:colOff>1676400</xdr:colOff>
      <xdr:row>2</xdr:row>
      <xdr:rowOff>1123950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D8342CFC-59FE-4641-9103-4D5C943C1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005150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209</xdr:col>
      <xdr:colOff>238125</xdr:colOff>
      <xdr:row>2</xdr:row>
      <xdr:rowOff>28575</xdr:rowOff>
    </xdr:from>
    <xdr:to>
      <xdr:col>209</xdr:col>
      <xdr:colOff>1655445</xdr:colOff>
      <xdr:row>2</xdr:row>
      <xdr:rowOff>1123950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730FC9BD-D8C2-4A44-8A0F-99F0A1717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900625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210</xdr:col>
      <xdr:colOff>257175</xdr:colOff>
      <xdr:row>2</xdr:row>
      <xdr:rowOff>28575</xdr:rowOff>
    </xdr:from>
    <xdr:to>
      <xdr:col>210</xdr:col>
      <xdr:colOff>1691640</xdr:colOff>
      <xdr:row>2</xdr:row>
      <xdr:rowOff>1123950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2C46A709-DB99-4DA3-8B02-149A93DF0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24675" y="50482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224</xdr:col>
      <xdr:colOff>238125</xdr:colOff>
      <xdr:row>2</xdr:row>
      <xdr:rowOff>9525</xdr:rowOff>
    </xdr:from>
    <xdr:to>
      <xdr:col>224</xdr:col>
      <xdr:colOff>1655445</xdr:colOff>
      <xdr:row>2</xdr:row>
      <xdr:rowOff>1104900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C5A13E6-3BEE-46A1-8359-E07B653C7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232750" y="4857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225</xdr:col>
      <xdr:colOff>247650</xdr:colOff>
      <xdr:row>2</xdr:row>
      <xdr:rowOff>9525</xdr:rowOff>
    </xdr:from>
    <xdr:to>
      <xdr:col>225</xdr:col>
      <xdr:colOff>1676400</xdr:colOff>
      <xdr:row>2</xdr:row>
      <xdr:rowOff>1104900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05C35516-152B-4659-85B1-2A42E08B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47275" y="4857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226</xdr:col>
      <xdr:colOff>228600</xdr:colOff>
      <xdr:row>2</xdr:row>
      <xdr:rowOff>9525</xdr:rowOff>
    </xdr:from>
    <xdr:to>
      <xdr:col>226</xdr:col>
      <xdr:colOff>1657350</xdr:colOff>
      <xdr:row>2</xdr:row>
      <xdr:rowOff>1104900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1D1AA430-143B-4966-A34A-D67355ACD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033225" y="485775"/>
          <a:ext cx="1428750" cy="1095375"/>
        </a:xfrm>
        <a:prstGeom prst="rect">
          <a:avLst/>
        </a:prstGeom>
      </xdr:spPr>
    </xdr:pic>
    <xdr:clientData/>
  </xdr:twoCellAnchor>
  <xdr:twoCellAnchor editAs="oneCell">
    <xdr:from>
      <xdr:col>227</xdr:col>
      <xdr:colOff>238125</xdr:colOff>
      <xdr:row>2</xdr:row>
      <xdr:rowOff>9525</xdr:rowOff>
    </xdr:from>
    <xdr:to>
      <xdr:col>227</xdr:col>
      <xdr:colOff>1655445</xdr:colOff>
      <xdr:row>2</xdr:row>
      <xdr:rowOff>1104900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5E76043C-E5A6-4EEA-9CDE-E19FFBEB7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47750" y="485775"/>
          <a:ext cx="1428750" cy="10953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401955</xdr:colOff>
      <xdr:row>2</xdr:row>
      <xdr:rowOff>744855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AE9ECB-48DC-422F-B1C3-08EF78150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9575" cy="122872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228600</xdr:colOff>
      <xdr:row>2</xdr:row>
      <xdr:rowOff>57150</xdr:rowOff>
    </xdr:from>
    <xdr:to>
      <xdr:col>5</xdr:col>
      <xdr:colOff>1697355</xdr:colOff>
      <xdr:row>2</xdr:row>
      <xdr:rowOff>1196340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98AC493-4B77-4E2B-BA07-B2E65C9BB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533400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2</xdr:row>
      <xdr:rowOff>66675</xdr:rowOff>
    </xdr:from>
    <xdr:to>
      <xdr:col>4</xdr:col>
      <xdr:colOff>1691640</xdr:colOff>
      <xdr:row>2</xdr:row>
      <xdr:rowOff>1202055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BD78880-9C65-4BD6-8268-6B659599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542925"/>
          <a:ext cx="147637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</xdr:row>
      <xdr:rowOff>38100</xdr:rowOff>
    </xdr:from>
    <xdr:to>
      <xdr:col>1</xdr:col>
      <xdr:colOff>1691640</xdr:colOff>
      <xdr:row>2</xdr:row>
      <xdr:rowOff>1200150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398D7C-3A07-445C-B512-FFE7EB5D6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514350"/>
          <a:ext cx="1476375" cy="1152525"/>
        </a:xfrm>
        <a:prstGeom prst="rect">
          <a:avLst/>
        </a:prstGeom>
      </xdr:spPr>
    </xdr:pic>
    <xdr:clientData/>
  </xdr:twoCellAnchor>
  <xdr:oneCellAnchor>
    <xdr:from>
      <xdr:col>2</xdr:col>
      <xdr:colOff>219075</xdr:colOff>
      <xdr:row>2</xdr:row>
      <xdr:rowOff>38100</xdr:rowOff>
    </xdr:from>
    <xdr:ext cx="1476375" cy="1152525"/>
    <xdr:pic>
      <xdr:nvPicPr>
        <xdr:cNvPr id="14" name="Picture 13">
          <a:extLst>
            <a:ext uri="{FF2B5EF4-FFF2-40B4-BE49-F238E27FC236}">
              <a16:creationId xmlns:a16="http://schemas.microsoft.com/office/drawing/2014/main" id="{9D563331-3C07-464D-9D21-D04068EEB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514350"/>
          <a:ext cx="1476375" cy="1152525"/>
        </a:xfrm>
        <a:prstGeom prst="rect">
          <a:avLst/>
        </a:prstGeom>
      </xdr:spPr>
    </xdr:pic>
    <xdr:clientData/>
  </xdr:oneCellAnchor>
  <xdr:oneCellAnchor>
    <xdr:from>
      <xdr:col>1</xdr:col>
      <xdr:colOff>1638300</xdr:colOff>
      <xdr:row>1</xdr:row>
      <xdr:rowOff>9525</xdr:rowOff>
    </xdr:from>
    <xdr:ext cx="542926" cy="16002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8EF8F8A-FEE9-4E8B-8B5B-77BEC3DB5C99}"/>
            </a:ext>
          </a:extLst>
        </xdr:cNvPr>
        <xdr:cNvSpPr txBox="1"/>
      </xdr:nvSpPr>
      <xdr:spPr>
        <a:xfrm flipH="1">
          <a:off x="4019550" y="295275"/>
          <a:ext cx="542926" cy="16002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5000" b="1" baseline="0">
              <a:solidFill>
                <a:schemeClr val="bg1">
                  <a:lumMod val="95000"/>
                </a:schemeClr>
              </a:solidFill>
              <a:latin typeface="Arial" pitchFamily="34" charset="0"/>
              <a:cs typeface="Arial" pitchFamily="34" charset="0"/>
            </a:rPr>
            <a:t>»</a:t>
          </a:r>
        </a:p>
      </xdr:txBody>
    </xdr:sp>
    <xdr:clientData/>
  </xdr:oneCellAnchor>
  <xdr:twoCellAnchor editAs="oneCell">
    <xdr:from>
      <xdr:col>0</xdr:col>
      <xdr:colOff>409575</xdr:colOff>
      <xdr:row>1</xdr:row>
      <xdr:rowOff>9525</xdr:rowOff>
    </xdr:from>
    <xdr:to>
      <xdr:col>0</xdr:col>
      <xdr:colOff>2362200</xdr:colOff>
      <xdr:row>2</xdr:row>
      <xdr:rowOff>762000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AACD2BA-0CA7-43F7-AE45-154F37002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" y="295275"/>
          <a:ext cx="1952625" cy="9429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401955</xdr:colOff>
      <xdr:row>2</xdr:row>
      <xdr:rowOff>285750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B769ACA-D705-47F1-8A30-9FCC64CE3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0"/>
          <a:ext cx="409575" cy="122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C539E-F54D-458D-81FC-A2755AF00205}">
  <dimension ref="A1:Z21"/>
  <sheetViews>
    <sheetView zoomScaleNormal="100" workbookViewId="0">
      <pane ySplit="6" topLeftCell="A7" activePane="bottomLeft" state="frozen"/>
      <selection pane="bottomLeft" activeCell="A7" sqref="A7"/>
    </sheetView>
  </sheetViews>
  <sheetFormatPr baseColWidth="10" defaultColWidth="17.88671875" defaultRowHeight="22.5" customHeight="1" x14ac:dyDescent="0.3"/>
  <cols>
    <col min="1" max="1" width="7.109375" style="85" customWidth="1"/>
    <col min="2" max="2" width="17.88671875" style="85"/>
    <col min="3" max="3" width="4.33203125" style="85" customWidth="1"/>
    <col min="4" max="5" width="17.88671875" style="85" customWidth="1"/>
    <col min="6" max="6" width="4.33203125" style="85" customWidth="1"/>
    <col min="7" max="7" width="17.88671875" style="85"/>
    <col min="8" max="8" width="17.88671875" style="85" customWidth="1"/>
    <col min="9" max="10" width="17.88671875" style="85"/>
    <col min="11" max="11" width="4.33203125" style="85" customWidth="1"/>
    <col min="12" max="13" width="17.88671875" style="85"/>
    <col min="14" max="14" width="4.33203125" style="85" customWidth="1"/>
    <col min="15" max="17" width="17.88671875" style="85"/>
    <col min="18" max="18" width="4.33203125" style="85" customWidth="1"/>
    <col min="19" max="20" width="17.88671875" style="85"/>
    <col min="21" max="21" width="4.33203125" style="85" customWidth="1"/>
    <col min="22" max="24" width="17.88671875" style="85"/>
    <col min="25" max="25" width="4.33203125" style="85" customWidth="1"/>
    <col min="26" max="26" width="17.88671875" style="160"/>
    <col min="27" max="16384" width="17.88671875" style="85"/>
  </cols>
  <sheetData>
    <row r="1" spans="1:25" ht="30" customHeight="1" x14ac:dyDescent="0.3">
      <c r="B1" s="193" t="s">
        <v>1645</v>
      </c>
    </row>
    <row r="2" spans="1:25" ht="22.5" customHeight="1" x14ac:dyDescent="0.3">
      <c r="B2" s="163"/>
    </row>
    <row r="3" spans="1:25" s="160" customFormat="1" ht="22.5" customHeight="1" x14ac:dyDescent="0.3">
      <c r="B3" s="232" t="s">
        <v>1667</v>
      </c>
      <c r="C3" s="232"/>
      <c r="D3" s="232"/>
      <c r="E3" s="232"/>
      <c r="G3" s="232" t="s">
        <v>1668</v>
      </c>
      <c r="H3" s="232"/>
      <c r="I3" s="232"/>
      <c r="J3" s="232"/>
      <c r="K3" s="232"/>
      <c r="L3" s="232"/>
      <c r="M3" s="232"/>
      <c r="N3" s="232"/>
      <c r="O3" s="232"/>
      <c r="P3" s="232"/>
      <c r="Q3" s="232"/>
      <c r="S3" s="232" t="s">
        <v>1669</v>
      </c>
      <c r="T3" s="233"/>
      <c r="U3" s="233"/>
      <c r="V3" s="233"/>
      <c r="W3" s="233"/>
      <c r="X3" s="233"/>
    </row>
    <row r="4" spans="1:25" s="160" customFormat="1" ht="22.5" customHeight="1" thickBot="1" x14ac:dyDescent="0.35">
      <c r="B4" s="175"/>
    </row>
    <row r="5" spans="1:25" ht="37.5" customHeight="1" thickTop="1" x14ac:dyDescent="0.3">
      <c r="B5" s="216" t="s">
        <v>1772</v>
      </c>
      <c r="D5" s="234" t="s">
        <v>354</v>
      </c>
      <c r="E5" s="236"/>
      <c r="G5" s="234" t="s">
        <v>372</v>
      </c>
      <c r="H5" s="235"/>
      <c r="I5" s="235"/>
      <c r="J5" s="236"/>
      <c r="L5" s="234" t="s">
        <v>378</v>
      </c>
      <c r="M5" s="236"/>
      <c r="O5" s="234" t="s">
        <v>380</v>
      </c>
      <c r="P5" s="237"/>
      <c r="Q5" s="236"/>
      <c r="S5" s="234" t="s">
        <v>383</v>
      </c>
      <c r="T5" s="236"/>
      <c r="V5" s="234" t="s">
        <v>355</v>
      </c>
      <c r="W5" s="235"/>
      <c r="X5" s="236"/>
      <c r="Y5" s="160"/>
    </row>
    <row r="6" spans="1:25" ht="22.5" customHeight="1" x14ac:dyDescent="0.3">
      <c r="A6" s="69"/>
      <c r="B6" s="217" t="s">
        <v>881</v>
      </c>
      <c r="C6" s="69"/>
      <c r="D6" s="189" t="s">
        <v>883</v>
      </c>
      <c r="E6" s="190" t="s">
        <v>884</v>
      </c>
      <c r="F6" s="69"/>
      <c r="G6" s="189" t="s">
        <v>881</v>
      </c>
      <c r="H6" s="191" t="s">
        <v>882</v>
      </c>
      <c r="I6" s="191" t="s">
        <v>883</v>
      </c>
      <c r="J6" s="190" t="s">
        <v>1128</v>
      </c>
      <c r="K6" s="69"/>
      <c r="L6" s="189" t="s">
        <v>882</v>
      </c>
      <c r="M6" s="190" t="s">
        <v>883</v>
      </c>
      <c r="N6" s="69"/>
      <c r="O6" s="189" t="s">
        <v>881</v>
      </c>
      <c r="P6" s="192" t="s">
        <v>882</v>
      </c>
      <c r="Q6" s="190" t="s">
        <v>883</v>
      </c>
      <c r="R6" s="69"/>
      <c r="S6" s="189" t="s">
        <v>882</v>
      </c>
      <c r="T6" s="190" t="s">
        <v>883</v>
      </c>
      <c r="U6" s="69"/>
      <c r="V6" s="189" t="s">
        <v>881</v>
      </c>
      <c r="W6" s="192" t="s">
        <v>882</v>
      </c>
      <c r="X6" s="190" t="s">
        <v>1128</v>
      </c>
      <c r="Y6" s="160"/>
    </row>
    <row r="7" spans="1:25" ht="56.25" customHeight="1" x14ac:dyDescent="0.3">
      <c r="A7" s="69"/>
      <c r="B7" s="161"/>
      <c r="C7" s="69"/>
      <c r="D7" s="157"/>
      <c r="E7" s="159"/>
      <c r="F7" s="69"/>
      <c r="G7" s="157"/>
      <c r="H7" s="162"/>
      <c r="I7" s="162"/>
      <c r="J7" s="158"/>
      <c r="K7" s="69"/>
      <c r="L7" s="157"/>
      <c r="N7" s="188"/>
      <c r="P7" s="162"/>
      <c r="R7" s="188"/>
      <c r="S7" s="157"/>
      <c r="T7" s="164"/>
      <c r="U7" s="188"/>
      <c r="V7" s="160"/>
      <c r="W7" s="162"/>
      <c r="X7" s="160"/>
      <c r="Y7" s="157"/>
    </row>
    <row r="8" spans="1:25" ht="22.5" customHeight="1" thickBot="1" x14ac:dyDescent="0.35">
      <c r="B8" s="201" t="s">
        <v>1774</v>
      </c>
      <c r="D8" s="176" t="s">
        <v>918</v>
      </c>
      <c r="E8" s="177" t="s">
        <v>922</v>
      </c>
      <c r="G8" s="176" t="s">
        <v>982</v>
      </c>
      <c r="H8" s="180" t="s">
        <v>924</v>
      </c>
      <c r="I8" s="180" t="s">
        <v>927</v>
      </c>
      <c r="J8" s="181" t="s">
        <v>1129</v>
      </c>
      <c r="L8" s="176" t="s">
        <v>1154</v>
      </c>
      <c r="M8" s="182" t="s">
        <v>1675</v>
      </c>
      <c r="N8" s="161"/>
      <c r="O8" s="184" t="s">
        <v>1241</v>
      </c>
      <c r="P8" s="180" t="s">
        <v>933</v>
      </c>
      <c r="Q8" s="182" t="s">
        <v>1646</v>
      </c>
      <c r="R8" s="161"/>
      <c r="S8" s="176" t="s">
        <v>934</v>
      </c>
      <c r="T8" s="185" t="s">
        <v>938</v>
      </c>
      <c r="U8" s="161"/>
      <c r="V8" s="184" t="s">
        <v>940</v>
      </c>
      <c r="W8" s="180" t="s">
        <v>944</v>
      </c>
      <c r="X8" s="184" t="s">
        <v>1649</v>
      </c>
      <c r="Y8" s="157"/>
    </row>
    <row r="9" spans="1:25" ht="56.25" customHeight="1" thickTop="1" x14ac:dyDescent="0.3">
      <c r="D9" s="157"/>
      <c r="E9" s="159"/>
      <c r="G9" s="157"/>
      <c r="H9" s="162"/>
      <c r="I9" s="162"/>
      <c r="J9" s="157"/>
      <c r="L9" s="157"/>
      <c r="M9" s="159"/>
      <c r="N9" s="161"/>
      <c r="P9" s="162"/>
      <c r="R9" s="161"/>
      <c r="S9" s="157"/>
      <c r="T9" s="165"/>
      <c r="U9" s="161"/>
      <c r="V9" s="160"/>
      <c r="W9" s="159"/>
      <c r="X9" s="174"/>
      <c r="Y9" s="160"/>
    </row>
    <row r="10" spans="1:25" ht="22.5" customHeight="1" thickBot="1" x14ac:dyDescent="0.35">
      <c r="D10" s="176" t="s">
        <v>919</v>
      </c>
      <c r="E10" s="177" t="s">
        <v>965</v>
      </c>
      <c r="G10" s="176" t="s">
        <v>923</v>
      </c>
      <c r="H10" s="180" t="s">
        <v>1679</v>
      </c>
      <c r="I10" s="177" t="s">
        <v>1692</v>
      </c>
      <c r="J10" s="157"/>
      <c r="L10" s="176" t="s">
        <v>1854</v>
      </c>
      <c r="M10" s="177" t="s">
        <v>1155</v>
      </c>
      <c r="N10" s="161"/>
      <c r="O10" s="184" t="s">
        <v>931</v>
      </c>
      <c r="P10" s="180" t="s">
        <v>1049</v>
      </c>
      <c r="Q10" s="182" t="s">
        <v>1051</v>
      </c>
      <c r="R10" s="161"/>
      <c r="S10" s="176" t="s">
        <v>1647</v>
      </c>
      <c r="T10" s="178" t="s">
        <v>939</v>
      </c>
      <c r="U10" s="161"/>
      <c r="V10" s="184" t="s">
        <v>1242</v>
      </c>
      <c r="W10" s="177" t="s">
        <v>945</v>
      </c>
      <c r="X10" s="160"/>
      <c r="Y10" s="160"/>
    </row>
    <row r="11" spans="1:25" ht="56.25" customHeight="1" thickTop="1" x14ac:dyDescent="0.3">
      <c r="D11" s="157"/>
      <c r="E11" s="159"/>
      <c r="G11" s="157"/>
      <c r="H11" s="162"/>
      <c r="I11" s="158"/>
      <c r="J11" s="157"/>
      <c r="L11" s="157"/>
      <c r="M11" s="159"/>
      <c r="N11" s="158"/>
      <c r="O11" s="157"/>
      <c r="P11" s="162"/>
      <c r="Q11" s="159"/>
      <c r="S11" s="157"/>
      <c r="T11" s="173"/>
      <c r="U11" s="158"/>
      <c r="V11" s="160"/>
      <c r="W11" s="159"/>
      <c r="X11" s="160"/>
      <c r="Y11" s="160"/>
    </row>
    <row r="12" spans="1:25" ht="22.5" customHeight="1" thickBot="1" x14ac:dyDescent="0.35">
      <c r="D12" s="176" t="s">
        <v>920</v>
      </c>
      <c r="E12" s="181" t="s">
        <v>1759</v>
      </c>
      <c r="G12" s="176" t="s">
        <v>1709</v>
      </c>
      <c r="H12" s="180" t="s">
        <v>925</v>
      </c>
      <c r="I12" s="182" t="s">
        <v>928</v>
      </c>
      <c r="J12" s="157"/>
      <c r="L12" s="179" t="s">
        <v>929</v>
      </c>
      <c r="M12" s="177" t="s">
        <v>1855</v>
      </c>
      <c r="N12" s="158"/>
      <c r="O12" s="176" t="s">
        <v>1298</v>
      </c>
      <c r="P12" s="180" t="s">
        <v>1856</v>
      </c>
      <c r="Q12" s="177" t="s">
        <v>1857</v>
      </c>
      <c r="S12" s="176" t="s">
        <v>935</v>
      </c>
      <c r="T12" s="157"/>
      <c r="U12" s="158"/>
      <c r="V12" s="176" t="s">
        <v>941</v>
      </c>
      <c r="W12" s="177" t="s">
        <v>1650</v>
      </c>
      <c r="X12" s="160"/>
      <c r="Y12" s="160"/>
    </row>
    <row r="13" spans="1:25" ht="56.25" customHeight="1" thickTop="1" x14ac:dyDescent="0.3">
      <c r="D13" s="157"/>
      <c r="E13" s="157"/>
      <c r="G13" s="157"/>
      <c r="H13" s="162"/>
      <c r="I13" s="158"/>
      <c r="L13" s="224"/>
      <c r="M13" s="223"/>
      <c r="N13" s="158"/>
      <c r="O13" s="157"/>
      <c r="P13" s="162"/>
      <c r="Q13" s="158"/>
      <c r="S13" s="157"/>
      <c r="T13" s="157"/>
      <c r="V13" s="157"/>
      <c r="W13" s="159"/>
      <c r="X13" s="160"/>
      <c r="Y13" s="160"/>
    </row>
    <row r="14" spans="1:25" ht="22.5" customHeight="1" thickBot="1" x14ac:dyDescent="0.35">
      <c r="D14" s="179" t="s">
        <v>921</v>
      </c>
      <c r="E14" s="157"/>
      <c r="G14" s="176" t="s">
        <v>1644</v>
      </c>
      <c r="H14" s="180" t="s">
        <v>1801</v>
      </c>
      <c r="I14" s="182" t="s">
        <v>1805</v>
      </c>
      <c r="L14" s="158"/>
      <c r="M14" s="181" t="s">
        <v>930</v>
      </c>
      <c r="N14" s="160"/>
      <c r="O14" s="179" t="s">
        <v>932</v>
      </c>
      <c r="P14" s="183" t="s">
        <v>1050</v>
      </c>
      <c r="Q14" s="178" t="s">
        <v>1081</v>
      </c>
      <c r="S14" s="176" t="s">
        <v>936</v>
      </c>
      <c r="T14" s="157"/>
      <c r="V14" s="176" t="s">
        <v>942</v>
      </c>
      <c r="W14" s="177" t="s">
        <v>946</v>
      </c>
      <c r="X14" s="160"/>
      <c r="Y14" s="160"/>
    </row>
    <row r="15" spans="1:25" ht="56.25" customHeight="1" thickTop="1" x14ac:dyDescent="0.3">
      <c r="A15" s="160"/>
      <c r="D15" s="160"/>
      <c r="E15" s="160"/>
      <c r="F15" s="160"/>
      <c r="G15" s="157"/>
      <c r="H15" s="162"/>
      <c r="I15" s="158"/>
      <c r="J15" s="160"/>
      <c r="K15" s="160"/>
      <c r="L15" s="160"/>
      <c r="M15" s="160"/>
      <c r="N15" s="160"/>
      <c r="P15" s="160"/>
      <c r="Q15" s="160"/>
      <c r="R15" s="160"/>
      <c r="S15" s="157"/>
      <c r="T15" s="157"/>
      <c r="U15" s="160"/>
      <c r="V15" s="157"/>
      <c r="W15" s="159"/>
      <c r="X15" s="160"/>
      <c r="Y15" s="160"/>
    </row>
    <row r="16" spans="1:25" s="160" customFormat="1" ht="22.5" customHeight="1" thickBot="1" x14ac:dyDescent="0.35">
      <c r="G16" s="179" t="s">
        <v>1048</v>
      </c>
      <c r="H16" s="180" t="s">
        <v>926</v>
      </c>
      <c r="I16" s="181" t="s">
        <v>1469</v>
      </c>
      <c r="S16" s="176" t="s">
        <v>1648</v>
      </c>
      <c r="T16" s="157"/>
      <c r="V16" s="176" t="s">
        <v>947</v>
      </c>
      <c r="W16" s="178" t="s">
        <v>625</v>
      </c>
    </row>
    <row r="17" spans="1:25" s="160" customFormat="1" ht="56.25" customHeight="1" thickTop="1" x14ac:dyDescent="0.3">
      <c r="H17" s="161"/>
      <c r="S17" s="157"/>
      <c r="T17" s="157"/>
      <c r="V17" s="157"/>
      <c r="W17" s="157"/>
    </row>
    <row r="18" spans="1:25" s="160" customFormat="1" ht="22.5" customHeight="1" thickBot="1" x14ac:dyDescent="0.35">
      <c r="H18" s="201" t="s">
        <v>1811</v>
      </c>
      <c r="S18" s="179" t="s">
        <v>937</v>
      </c>
      <c r="T18" s="157"/>
      <c r="V18" s="179" t="s">
        <v>943</v>
      </c>
      <c r="W18" s="157"/>
    </row>
    <row r="19" spans="1:25" ht="56.25" customHeight="1" thickTop="1" x14ac:dyDescent="0.3">
      <c r="A19" s="160"/>
      <c r="D19" s="160"/>
      <c r="E19" s="160"/>
      <c r="F19" s="160"/>
      <c r="G19" s="160"/>
      <c r="H19" s="160"/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</row>
    <row r="20" spans="1:25" s="160" customFormat="1" ht="22.5" customHeight="1" x14ac:dyDescent="0.3"/>
    <row r="21" spans="1:25" ht="56.25" customHeight="1" x14ac:dyDescent="0.3"/>
  </sheetData>
  <mergeCells count="9">
    <mergeCell ref="G3:Q3"/>
    <mergeCell ref="S3:X3"/>
    <mergeCell ref="V5:X5"/>
    <mergeCell ref="D5:E5"/>
    <mergeCell ref="G5:J5"/>
    <mergeCell ref="L5:M5"/>
    <mergeCell ref="O5:Q5"/>
    <mergeCell ref="S5:T5"/>
    <mergeCell ref="B3:E3"/>
  </mergeCells>
  <hyperlinks>
    <hyperlink ref="D8" location="Lenovo_V15_AMD_G1" display="Lenovo V15 AMD G1" xr:uid="{45BC90AA-C13A-4D15-8EAC-24A9BD38F83D}"/>
    <hyperlink ref="D10" location="Lenovo_V15_AMD_G2" display="Lenovo V15 AMD G2" xr:uid="{45D9D687-FD60-4C50-A57E-DDECDD352A0F}"/>
    <hyperlink ref="D12" location="Lenovo_V15_G1" display="Lenovo V15 G1" xr:uid="{6230D5EF-56D2-4DDE-BE1E-B52D103AC3F8}"/>
    <hyperlink ref="E8" location="Lenovo_V17_G1" display="Lenovo V17 G1" xr:uid="{50E2891E-63A3-4E23-AD7A-B6C42824CB08}"/>
    <hyperlink ref="E10" location="Lenovo_V17_G2" display="Lenovo V17 G2" xr:uid="{499F829C-B59F-4792-972D-91A4CB62C32B}"/>
    <hyperlink ref="D14" location="Lenovo_V15_G2" display="Lenovo V15 G2" xr:uid="{F6414F6F-67BB-4CBA-AF1F-0732FADAC8D2}"/>
    <hyperlink ref="G8" location="ThinkBook_13s_AMD_G3" display="ThinkBook 13s AMD G3" xr:uid="{1B2387DF-CE36-4957-9B34-E22AE8D05BBD}"/>
    <hyperlink ref="G10" location="ThinkBook_13s_G2" display="ThinkBook 13s G2" xr:uid="{129AB169-79F3-42FA-9FE1-DBDA6B9020B8}"/>
    <hyperlink ref="G16" location="ThinkBook_Plus_G2" display="ThinkBook Plus G2" xr:uid="{E471766E-2CBD-44E8-B6C7-9C52701B65C1}"/>
    <hyperlink ref="G14" location="ThinkBook_13x_G1" display="ThinkBook 13x G1" xr:uid="{C0285971-67F7-4848-ADF0-4BF61A17F114}"/>
    <hyperlink ref="H8" location="ThinkBook_14_AMD_G3" display="ThinkBook 14 AMD G3" xr:uid="{3F149232-996E-4B0B-8E3D-1C124104C529}"/>
    <hyperlink ref="H12" location="ThinkBook_14_G2" display="ThinkBook 14 G2" xr:uid="{82150956-BDF1-42DD-81A9-EF1FB05EAE0E}"/>
    <hyperlink ref="H16" location="ThinkBook_14s_Yoga_G1" display="ThinkBook 14s Yoga G1" xr:uid="{95274ED2-C934-4CEA-BB7D-89FAE3A5D91C}"/>
    <hyperlink ref="I8" location="ThinkBook_15_AMD_G3" display="ThinkBook 15 AMD G3" xr:uid="{DA2FD7A5-EC22-4C94-A935-E1A4F4CD186E}"/>
    <hyperlink ref="I12" location="ThinkBook_15_G2" display="ThinkBook 15 G2" xr:uid="{64FD8294-7EA9-4BAF-83E1-39CA26BDC1A4}"/>
    <hyperlink ref="J8" location="ThinkBook_16p_G2" display="ThinkBook 16p G2" xr:uid="{3FBC35BD-088E-4B25-898C-DCD3AFD00101}"/>
    <hyperlink ref="I16" location="ThinkBook_15p_G2" display="ThinkBook 15p G2" xr:uid="{FB6E4390-A597-4C9F-B527-35638E8F8FF1}"/>
    <hyperlink ref="L8" location="ThinkPad_E14_AMD_G3" display="ThinkPad E14 AMD G3" xr:uid="{2092BA23-091E-4B53-B64D-FCE5EC3BC05D}"/>
    <hyperlink ref="M10" location="ThinkPad_E15_AMD_G3" display="ThinkPad E15 AMD G3" xr:uid="{5FE0A7BE-6FFF-4D4F-8FF5-D1045ED46078}"/>
    <hyperlink ref="M14" location="ThinkPad_E15_G2" display="ThinkPad E15 G2" xr:uid="{D3F899FA-8FE7-4406-B342-0EF1639658D4}"/>
    <hyperlink ref="L12" location="ThinkPad_E14_G2" display="ThinkPad E14 G2" xr:uid="{1D600B0C-8C13-44A9-95C8-84D1B4833A70}"/>
    <hyperlink ref="O10" location="ThinkPad_L13_G2" display="ThinkPad L13 G2" xr:uid="{75021E22-764A-4E95-B40B-84479B2BA7D7}"/>
    <hyperlink ref="O14" location="ThinkPad_L13_Yoga_G2" display="ThinkPad L13 Yoga G2" xr:uid="{5C310A00-575F-494B-B90F-3EC5DB729A46}"/>
    <hyperlink ref="P8" location="ThinkPad_L14_AMD_G1" display="ThinkPad L14 AMD G1" xr:uid="{A7C70B66-0FA0-4528-9755-369491D51D82}"/>
    <hyperlink ref="P10" location="ThinkPad_L14_AMD_G2" display="ThinkPad L14 AMD G2" xr:uid="{933EF9AA-48F6-44B3-B991-65D030C9A04C}"/>
    <hyperlink ref="P14" location="ThinkPad_L14_G2" display="ThinkPad L14 G2" xr:uid="{23AF6C4C-D134-45C0-84CE-E1961A53FBEF}"/>
    <hyperlink ref="O8" location="ThinkPad_L13_AMD_G2" display="ThinkPad L13 AMD G2" xr:uid="{3CBA9AD1-D050-4AD1-A4ED-4CD89A9974CA}"/>
    <hyperlink ref="O12" location="L13_Yoga_AMD_G2" display="ThinkPad L13 Yoga AMD G2" xr:uid="{77B8A4E8-1F6B-448F-80AD-239BE36AD0E0}"/>
    <hyperlink ref="Q10" location="ThinkPad_L15_AMD_G2" display="ThinkPad L15 AMD G2" xr:uid="{84A725D7-48D8-4A92-85B8-907B9C5A5402}"/>
    <hyperlink ref="Q14" location="ThinkPad_L15_G2" display="ThinkPad L15 G2" xr:uid="{025E83C2-EC80-46EA-873F-7BCB2117421C}"/>
    <hyperlink ref="Q8" location="ThinkPad_L15_AMD_G1" display="ThinkPad L15 AMD G1" xr:uid="{1169ECBF-F660-4426-AA7D-57E9E4CED149}"/>
    <hyperlink ref="S8" location="ThinkPad_T14_AMD_G1" display="ThinkPad T14 AMD G1" xr:uid="{9BC950F4-8813-4DA7-B103-9A22A170168C}"/>
    <hyperlink ref="S12" location="ThinkPad_T14_G2" display="ThinkPad T14 G2" xr:uid="{ED9BEF98-50ED-4765-AEC5-217621D7AB7B}"/>
    <hyperlink ref="S14" location="ThinkPad_T14s_AMD_G1" display="ThinkPad T14s AMD G1" xr:uid="{8D596283-F02E-49A3-9A48-22ED6BA4ED6D}"/>
    <hyperlink ref="S18" location="ThinkPad_T14s_G2" display="ThinkPad T14s G2" xr:uid="{C1B7C46F-1E00-4920-9B47-9825818E2586}"/>
    <hyperlink ref="T8" location="ThinkPad_T15_G2" display="ThinkPad T15 G2" xr:uid="{9FFEC4D8-DC17-46DD-B59F-4F9B0A60F4EB}"/>
    <hyperlink ref="T10" location="ThinkPad_T15p_G1" display="ThinkPad T15p G1" xr:uid="{92E1E0BB-5C54-487D-834B-A0A55ACE6496}"/>
    <hyperlink ref="S10" location="ThinkPad_T14_AMD_G2" display="ThinkPad_T14_AMD_G2" xr:uid="{5BE5C457-E682-4119-A1EC-948225055439}"/>
    <hyperlink ref="S16" location="ThinkPad_T14s_AMD_G2" display="ThinkPad_T14s_AMD_G2" xr:uid="{E45E1210-2FC6-46B7-AEB4-94F08CDF64F4}"/>
    <hyperlink ref="V8" location="ThinkPad_X13_AMD_G1" display="ThinkPad X13 AMD G1" xr:uid="{CEDA6C99-C151-4749-B94A-4C2E2CE1B599}"/>
    <hyperlink ref="V12" location="ThinkPad_X13_G2" display="ThinkPad X13 G2" xr:uid="{4731F60D-E02B-465C-A975-5B8C0606F6A7}"/>
    <hyperlink ref="V14" location="ThinkPad_X13_Yoga_G1" display="ThinkPad X13 Yoga G1" xr:uid="{9FD700C1-E248-4B98-84C2-C4F243135F78}"/>
    <hyperlink ref="V18" location="ThinkPad_X1_Nano_G1" display="ThinkPad X1 Nano G1" xr:uid="{E36A19B1-7253-49B9-A7C7-8EE37D6C11BA}"/>
    <hyperlink ref="W8" location="ThinkPad_X1_Carbon_G8" display="ThinkPad X1 Carbon G8" xr:uid="{8EE55D7D-5FAD-42EC-BF0D-26268E0317ED}"/>
    <hyperlink ref="W10" location="ThinkPad_X1_Carbon_G9" display="ThinkPad X1 Carbon G9" xr:uid="{31B8B37B-EED3-403B-A8BC-DBD383188CB9}"/>
    <hyperlink ref="W14" location="ThinkPad_X1_Yoga_G6" display="ThinkPad X1 Yoga G6" xr:uid="{799A5266-EB6B-450A-ADFF-C30E938DD0A3}"/>
    <hyperlink ref="W16" location="X1_Titanium_Yoga_G1" display="ThinkPad X1 Titanium Yoga G1" xr:uid="{5B346FCF-810E-4EFB-83B5-3D0BCA7099C7}"/>
    <hyperlink ref="V16" location="ThinkPad_X13_Yoga_G2" display="ThinkPad X13 Yoga G2" xr:uid="{57CD7B76-9DE4-468D-B2F2-6A317E54EBBA}"/>
    <hyperlink ref="V10" location="ThinkPad_X13_AMD_G2" display="ThinkPad_X13_AMD_G2" xr:uid="{9C579FC8-9D00-42E1-A56D-E041361D8885}"/>
    <hyperlink ref="X8" location="ThinkPad_X1_Extreme_G4" display="ThinkPad_X1_Extreme_G4" xr:uid="{BD772836-4FC7-49E3-B4CF-35FF35A699D9}"/>
    <hyperlink ref="W12" location="ThinkPad_X1_Yoga_G5" display="ThinkPad_X1_Yoga_G5" xr:uid="{3CD345FE-AFA3-47A3-A2CD-A2BA47F1427D}"/>
    <hyperlink ref="M8" location="ThinkPad_E15_AMD_G2" display="ThinkPad E15 AMD G2" xr:uid="{977F2686-A83F-4D37-B3AD-7C3C4429FC94}"/>
    <hyperlink ref="D5:E5" location="Lenovo_V" display="Lenovo V" xr:uid="{57EC8988-BE7E-44D9-9695-F6078420D892}"/>
    <hyperlink ref="G5:J5" location="ThinkBook" display="ThinkBook" xr:uid="{18269AC2-E0C6-4218-A719-899E22C47E17}"/>
    <hyperlink ref="L5:M5" location="ThinkPad_E" display="ThinkPad E" xr:uid="{133B78B2-4F93-4956-95BD-1ECB45F01FBD}"/>
    <hyperlink ref="O5:Q5" location="ThinkPad_L" display="ThinkPad L" xr:uid="{97C17C9E-960D-4574-99BB-314E80A22A5B}"/>
    <hyperlink ref="S5:T5" location="ThinkPad_T" display="ThinkPad T" xr:uid="{1F3352D9-01D0-418F-8348-3BAB371B23F1}"/>
    <hyperlink ref="V5:X5" location="ThinkPad_X" display="ThinkPad X" xr:uid="{DB34CDCA-66BC-4FA4-9CB3-049CA341C916}"/>
    <hyperlink ref="H10" location="ThinkBook_14_AMD_G4" display="ThinkBook 14 AMD G4" xr:uid="{70F8B167-06CB-43B8-A2C0-CBBE28191E63}"/>
    <hyperlink ref="I10" location="ThinkBook_15_AMD_G4" display="ThinkBook 15 AMD G4" xr:uid="{E60C08D3-9330-4908-9EF7-19924BB2F823}"/>
    <hyperlink ref="G12" location="ThinkBook_13s_G4" display="ThinkBook 13s G4" xr:uid="{02E292B8-A37A-4BB9-8F1E-44399158509F}"/>
    <hyperlink ref="E12" location="Lenovo_V17_G3" display="Lenovo V17 G3" xr:uid="{0BD25685-0539-4721-A4D9-6C7FABF2009A}"/>
    <hyperlink ref="B5" location="Lenovo" display="Lenovo" xr:uid="{42CC2AB2-E363-44F1-8299-522361A19155}"/>
    <hyperlink ref="B8" location="Lenovo_13w_Yoga_G1" display="ThinkBook 16p G2" xr:uid="{EDAF19E0-74C1-4692-B8BC-745549BB5C12}"/>
    <hyperlink ref="H14" location="ThinkBook_14_G4" display="ThinkBook 14 G2" xr:uid="{95720C06-BFDF-4A74-BE90-B69018E1A4D0}"/>
    <hyperlink ref="I14" location="ThinkBook_15_G4" display="ThinkBook 15 G4" xr:uid="{AA22800F-5DFA-4F66-B36F-5F7623487CBA}"/>
    <hyperlink ref="H18" location="ThinkBook_14s_Yoga_G2" display="ThinkBook 14s Yoga G2" xr:uid="{93614E49-3DD3-4EA1-B63A-930ACC1CD335}"/>
    <hyperlink ref="L10" location="ThinkPad_E14_AMD_G4" display="ThinkPad E14 AMD G4" xr:uid="{EEF4CB80-9A10-4D69-8D6D-18D2FC25BF99}"/>
    <hyperlink ref="M12" location="ThinkPad_E15_AMD_G4" display="ThinkPad E15 AMD G4" xr:uid="{2A60F74C-1E1C-42B5-A942-3E6B2D2CFB3D}"/>
    <hyperlink ref="P12" location="ThinkPad_L14_AMD_G3" display="ThinkPad L14 AMD G3" xr:uid="{0A166760-37C3-4067-A668-BAC7C1736603}"/>
    <hyperlink ref="Q12" location="ThinkPad_L15_AMD_G3" display="ThinkPad L15 AMD G3" xr:uid="{E35FC82A-2024-45F2-81A0-C940AC149A23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35D65-91F6-42C7-A8E4-DC54DF5B0E8E}">
  <dimension ref="A1:MR71"/>
  <sheetViews>
    <sheetView zoomScaleNormal="100" workbookViewId="0">
      <pane xSplit="1" ySplit="9" topLeftCell="B10" activePane="bottomRight" state="frozen"/>
      <selection pane="topRight" activeCell="B1" sqref="B1"/>
      <selection pane="bottomLeft" activeCell="A12" sqref="A12"/>
      <selection pane="bottomRight" activeCell="B14" sqref="B14"/>
    </sheetView>
  </sheetViews>
  <sheetFormatPr baseColWidth="10" defaultColWidth="12.88671875" defaultRowHeight="22.5" customHeight="1" x14ac:dyDescent="0.3"/>
  <cols>
    <col min="1" max="1" width="35.6640625" style="6" customWidth="1"/>
    <col min="2" max="2" width="28.5546875" style="7" customWidth="1"/>
    <col min="3" max="3" width="2.109375" style="6" customWidth="1"/>
    <col min="4" max="8" width="28.5546875" style="7" customWidth="1"/>
    <col min="9" max="9" width="2.109375" style="6" customWidth="1"/>
    <col min="10" max="13" width="28.5546875" style="7" customWidth="1"/>
    <col min="14" max="14" width="2.109375" style="6" customWidth="1"/>
    <col min="15" max="16" width="28.5546875" style="7" customWidth="1"/>
    <col min="17" max="17" width="2.109375" style="59" customWidth="1"/>
    <col min="18" max="18" width="28.5546875" style="7" customWidth="1"/>
    <col min="19" max="19" width="2.109375" style="6" customWidth="1"/>
    <col min="20" max="20" width="28.5546875" style="7" customWidth="1"/>
    <col min="21" max="21" width="2.109375" style="59" customWidth="1"/>
    <col min="22" max="23" width="28.5546875" style="60" customWidth="1"/>
    <col min="24" max="24" width="2.109375" style="6" customWidth="1"/>
    <col min="25" max="26" width="28.5546875" style="60" customWidth="1"/>
    <col min="27" max="27" width="2.109375" style="6" customWidth="1"/>
    <col min="28" max="28" width="28.5546875" style="7" customWidth="1"/>
    <col min="29" max="29" width="28.5546875" style="60" customWidth="1"/>
    <col min="30" max="30" width="2.109375" style="6" customWidth="1"/>
    <col min="31" max="31" width="28.5546875" style="60" customWidth="1"/>
    <col min="32" max="32" width="2.109375" style="6" customWidth="1"/>
    <col min="33" max="35" width="28.5546875" style="60" customWidth="1"/>
    <col min="36" max="36" width="2.109375" style="6" customWidth="1"/>
    <col min="37" max="37" width="28.5546875" style="60" customWidth="1"/>
    <col min="38" max="38" width="2.109375" style="59" customWidth="1"/>
    <col min="39" max="39" width="28.5546875" style="60" customWidth="1"/>
    <col min="40" max="40" width="2.109375" style="59" customWidth="1"/>
    <col min="41" max="41" width="28.5546875" style="7" customWidth="1"/>
    <col min="42" max="42" width="2.109375" style="59" customWidth="1"/>
    <col min="43" max="45" width="28.5546875" style="60" customWidth="1"/>
    <col min="46" max="46" width="2.109375" style="59" customWidth="1"/>
    <col min="47" max="50" width="28.5546875" style="60" customWidth="1"/>
    <col min="51" max="51" width="2.109375" style="6" customWidth="1"/>
    <col min="52" max="52" width="28.5546875" style="7" customWidth="1"/>
    <col min="53" max="53" width="28.5546875" style="60" customWidth="1"/>
    <col min="54" max="54" width="28.5546875" style="7" customWidth="1"/>
    <col min="55" max="55" width="28.5546875" style="60" customWidth="1"/>
    <col min="56" max="56" width="2.109375" style="59" customWidth="1"/>
    <col min="57" max="61" width="28.5546875" style="60" customWidth="1"/>
    <col min="62" max="62" width="2.109375" style="59" customWidth="1"/>
    <col min="63" max="67" width="28.5546875" style="60" customWidth="1"/>
    <col min="68" max="68" width="2.109375" style="59" customWidth="1"/>
    <col min="69" max="69" width="28.5546875" style="60" customWidth="1"/>
    <col min="70" max="70" width="2.109375" style="59" customWidth="1"/>
    <col min="71" max="71" width="28.5546875" style="7" customWidth="1"/>
    <col min="72" max="72" width="2.109375" style="59" customWidth="1"/>
    <col min="73" max="75" width="28.5546875" style="60" customWidth="1"/>
    <col min="76" max="76" width="2.109375" style="6" customWidth="1"/>
    <col min="77" max="79" width="28.5546875" style="60" customWidth="1"/>
    <col min="80" max="80" width="2.109375" style="59" customWidth="1"/>
    <col min="81" max="81" width="28.5546875" style="60" customWidth="1"/>
    <col min="82" max="82" width="2.109375" style="59" customWidth="1"/>
    <col min="83" max="83" width="28.5546875" style="60" customWidth="1"/>
    <col min="84" max="84" width="2.109375" style="59" customWidth="1"/>
    <col min="85" max="86" width="28.5546875" style="60" customWidth="1"/>
    <col min="87" max="87" width="2.109375" style="59" customWidth="1"/>
    <col min="88" max="88" width="28.5546875" style="60" customWidth="1"/>
    <col min="89" max="89" width="2.109375" style="59" customWidth="1"/>
    <col min="90" max="90" width="28.5546875" style="60" customWidth="1"/>
    <col min="91" max="91" width="2.109375" style="59" customWidth="1"/>
    <col min="92" max="92" width="28.5546875" style="60" customWidth="1"/>
    <col min="93" max="93" width="2.109375" style="59" customWidth="1"/>
    <col min="94" max="96" width="28.5546875" style="60" customWidth="1"/>
    <col min="97" max="97" width="2.109375" style="6" customWidth="1"/>
    <col min="98" max="98" width="28.5546875" style="60" customWidth="1"/>
    <col min="99" max="99" width="2.109375" style="6" customWidth="1"/>
    <col min="100" max="102" width="28.5546875" style="60" customWidth="1"/>
    <col min="103" max="103" width="2.109375" style="6" customWidth="1"/>
    <col min="104" max="104" width="28.5546875" style="60" customWidth="1"/>
    <col min="105" max="105" width="2.109375" style="59" customWidth="1"/>
    <col min="106" max="108" width="28.5546875" style="60" customWidth="1"/>
    <col min="109" max="109" width="2.109375" style="59" customWidth="1"/>
    <col min="110" max="111" width="28.5546875" style="60" customWidth="1"/>
    <col min="112" max="112" width="2.109375" style="59" customWidth="1"/>
    <col min="113" max="115" width="28.5546875" style="60" customWidth="1"/>
    <col min="116" max="116" width="2.109375" style="6" customWidth="1"/>
    <col min="117" max="117" width="28.5546875" style="60" customWidth="1"/>
    <col min="118" max="118" width="2.109375" style="6" customWidth="1"/>
    <col min="119" max="120" width="28.5546875" style="60" customWidth="1"/>
    <col min="121" max="121" width="2.109375" style="59" customWidth="1"/>
    <col min="122" max="124" width="28.5546875" style="60" customWidth="1"/>
    <col min="125" max="125" width="2.109375" style="59" customWidth="1"/>
    <col min="126" max="126" width="28.5546875" style="60" customWidth="1"/>
    <col min="127" max="127" width="2.109375" style="59" customWidth="1"/>
    <col min="128" max="128" width="28.5546875" style="60" customWidth="1"/>
    <col min="129" max="129" width="2.109375" style="59" customWidth="1"/>
    <col min="130" max="132" width="28.5546875" style="60" customWidth="1"/>
    <col min="133" max="133" width="2.109375" style="6" customWidth="1"/>
    <col min="134" max="134" width="28.5546875" style="7" customWidth="1"/>
    <col min="135" max="135" width="2.109375" style="59" customWidth="1"/>
    <col min="136" max="138" width="28.5546875" style="60" customWidth="1"/>
    <col min="139" max="139" width="2.109375" style="59" customWidth="1"/>
    <col min="140" max="142" width="28.5546875" style="60" customWidth="1"/>
    <col min="143" max="143" width="2.109375" style="59" customWidth="1"/>
    <col min="144" max="144" width="28.5546875" style="60" customWidth="1"/>
    <col min="145" max="145" width="2.109375" style="59" customWidth="1"/>
    <col min="146" max="148" width="28.5546875" style="7" customWidth="1"/>
    <col min="149" max="149" width="2.109375" style="6" customWidth="1"/>
    <col min="150" max="153" width="28.5546875" style="7" customWidth="1"/>
    <col min="154" max="154" width="2.109375" style="6" customWidth="1"/>
    <col min="155" max="157" width="28.5546875" style="60" customWidth="1"/>
    <col min="158" max="158" width="2.109375" style="6" customWidth="1"/>
    <col min="159" max="159" width="28.5546875" style="60" customWidth="1"/>
    <col min="160" max="160" width="2.109375" style="6" customWidth="1"/>
    <col min="161" max="162" width="28.5546875" style="7" customWidth="1"/>
    <col min="163" max="163" width="2.109375" style="6" customWidth="1"/>
    <col min="164" max="167" width="28.5546875" style="7" customWidth="1"/>
    <col min="168" max="168" width="2.109375" style="6" customWidth="1"/>
    <col min="169" max="172" width="28.5546875" style="7" customWidth="1"/>
    <col min="173" max="173" width="2.109375" style="59" customWidth="1"/>
    <col min="174" max="174" width="28.5546875" style="60" customWidth="1"/>
    <col min="175" max="175" width="2.109375" style="59" customWidth="1"/>
    <col min="176" max="180" width="28.5546875" style="60" customWidth="1"/>
    <col min="181" max="181" width="2.109375" style="6" customWidth="1"/>
    <col min="182" max="184" width="28.5546875" style="60" customWidth="1"/>
    <col min="185" max="185" width="2.109375" style="6" customWidth="1"/>
    <col min="186" max="189" width="28.5546875" style="60" customWidth="1"/>
    <col min="190" max="190" width="2.109375" style="6" customWidth="1"/>
    <col min="191" max="193" width="28.5546875" style="60" customWidth="1"/>
    <col min="194" max="194" width="2.109375" style="6" customWidth="1"/>
    <col min="195" max="198" width="28.5546875" style="60" customWidth="1"/>
    <col min="199" max="199" width="2.109375" style="6" customWidth="1"/>
    <col min="200" max="203" width="28.5546875" style="60" customWidth="1"/>
    <col min="204" max="204" width="2.109375" style="6" customWidth="1"/>
    <col min="205" max="206" width="28.5546875" style="7" customWidth="1"/>
    <col min="207" max="207" width="2.109375" style="6" customWidth="1"/>
    <col min="208" max="211" width="28.5546875" style="7" customWidth="1"/>
    <col min="212" max="212" width="2.109375" style="6" customWidth="1"/>
    <col min="213" max="218" width="28.5546875" style="7" customWidth="1"/>
    <col min="219" max="219" width="2.109375" style="6" customWidth="1"/>
    <col min="220" max="223" width="28.5546875" style="7" customWidth="1"/>
    <col min="224" max="224" width="2.109375" style="6" customWidth="1"/>
    <col min="225" max="228" width="28.5546875" style="7" customWidth="1"/>
    <col min="229" max="229" width="2.109375" style="6" customWidth="1"/>
    <col min="230" max="235" width="28.5546875" style="7" customWidth="1"/>
    <col min="236" max="236" width="2.109375" style="6" customWidth="1"/>
    <col min="237" max="242" width="28.5546875" style="7" customWidth="1"/>
    <col min="243" max="243" width="2.109375" style="6" customWidth="1"/>
    <col min="244" max="247" width="28.5546875" style="7" customWidth="1"/>
    <col min="248" max="248" width="2.109375" style="59" customWidth="1"/>
    <col min="249" max="253" width="28.5546875" style="60" customWidth="1"/>
    <col min="254" max="254" width="2.109375" style="59" customWidth="1"/>
    <col min="255" max="263" width="28.5546875" style="60" customWidth="1"/>
    <col min="264" max="264" width="2.109375" style="6" customWidth="1"/>
    <col min="265" max="267" width="28.5546875" style="7" customWidth="1"/>
    <col min="268" max="268" width="2.109375" style="6" customWidth="1"/>
    <col min="269" max="273" width="28.5546875" style="7" customWidth="1"/>
    <col min="274" max="274" width="2.109375" style="6" customWidth="1"/>
    <col min="275" max="282" width="28.5546875" style="60" customWidth="1"/>
    <col min="283" max="283" width="2.109375" style="6" customWidth="1"/>
    <col min="284" max="290" width="28.5546875" style="60" customWidth="1"/>
    <col min="291" max="291" width="2.109375" style="59" customWidth="1"/>
    <col min="292" max="299" width="28.5546875" style="60" customWidth="1"/>
    <col min="300" max="300" width="2.109375" style="6" customWidth="1"/>
    <col min="301" max="301" width="28.5546875" style="7" customWidth="1"/>
    <col min="302" max="302" width="2.109375" style="6" customWidth="1"/>
    <col min="303" max="303" width="28.5546875" style="60" customWidth="1"/>
    <col min="304" max="304" width="2.109375" style="59" customWidth="1"/>
    <col min="305" max="306" width="28.5546875" style="60" customWidth="1"/>
    <col min="307" max="307" width="2.109375" style="6" customWidth="1"/>
    <col min="308" max="311" width="28.5546875" style="60" customWidth="1"/>
    <col min="312" max="312" width="2.109375" style="59" customWidth="1"/>
    <col min="313" max="314" width="28.5546875" style="60" customWidth="1"/>
    <col min="315" max="315" width="2.109375" style="6" customWidth="1"/>
    <col min="316" max="316" width="28.5546875" style="7" customWidth="1"/>
    <col min="317" max="317" width="2.109375" style="59" customWidth="1"/>
    <col min="318" max="322" width="28.5546875" style="60" customWidth="1"/>
    <col min="323" max="323" width="2.109375" style="59" customWidth="1"/>
    <col min="324" max="324" width="28.5546875" style="60" customWidth="1"/>
    <col min="325" max="325" width="2.109375" style="6" customWidth="1"/>
    <col min="326" max="337" width="28.5546875" style="60" customWidth="1"/>
    <col min="338" max="338" width="2.109375" style="6" customWidth="1"/>
    <col min="339" max="347" width="28.5546875" style="60" customWidth="1"/>
    <col min="348" max="348" width="2.109375" style="59" customWidth="1"/>
    <col min="349" max="350" width="28.5546875" style="60" customWidth="1"/>
    <col min="351" max="351" width="2.109375" style="59" customWidth="1"/>
    <col min="352" max="356" width="28.5546875" style="60" customWidth="1"/>
    <col min="357" max="16384" width="12.88671875" style="6"/>
  </cols>
  <sheetData>
    <row r="1" spans="1:356" s="168" customFormat="1" ht="22.5" customHeight="1" thickBot="1" x14ac:dyDescent="0.35">
      <c r="A1" s="166"/>
      <c r="B1" s="245" t="s">
        <v>1586</v>
      </c>
      <c r="C1" s="242"/>
      <c r="D1" s="242"/>
      <c r="E1" s="242"/>
      <c r="F1" s="242"/>
      <c r="G1" s="242"/>
      <c r="H1" s="242"/>
      <c r="I1" s="167"/>
      <c r="J1" s="245" t="s">
        <v>1587</v>
      </c>
      <c r="K1" s="245"/>
      <c r="L1" s="245"/>
      <c r="M1" s="242"/>
      <c r="N1" s="242"/>
      <c r="O1" s="242"/>
      <c r="P1" s="242"/>
      <c r="R1" s="219" t="s">
        <v>1874</v>
      </c>
      <c r="T1" s="245" t="s">
        <v>1588</v>
      </c>
      <c r="U1" s="242"/>
      <c r="V1" s="242"/>
      <c r="W1" s="242"/>
      <c r="Y1" s="238" t="s">
        <v>1651</v>
      </c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Z1" s="238" t="s">
        <v>1652</v>
      </c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169"/>
      <c r="BS1" s="212" t="s">
        <v>1771</v>
      </c>
      <c r="BT1" s="169"/>
      <c r="BU1" s="238" t="s">
        <v>1653</v>
      </c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169"/>
      <c r="CL1" s="238" t="s">
        <v>1654</v>
      </c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170"/>
      <c r="DB1" s="241" t="s">
        <v>414</v>
      </c>
      <c r="DC1" s="242"/>
      <c r="DD1" s="242"/>
      <c r="DE1" s="170"/>
      <c r="DF1" s="241" t="s">
        <v>1112</v>
      </c>
      <c r="DG1" s="242"/>
      <c r="DH1" s="242"/>
      <c r="DI1" s="242"/>
      <c r="DJ1" s="242"/>
      <c r="DK1" s="242"/>
      <c r="DL1" s="169"/>
      <c r="DM1" s="243" t="s">
        <v>1701</v>
      </c>
      <c r="DN1" s="244"/>
      <c r="DO1" s="244"/>
      <c r="DP1" s="244"/>
      <c r="DQ1" s="244"/>
      <c r="DR1" s="244"/>
      <c r="DS1" s="244"/>
      <c r="DT1" s="244"/>
      <c r="DU1" s="244"/>
      <c r="DV1" s="244"/>
      <c r="DW1" s="171"/>
      <c r="DX1" s="245" t="s">
        <v>1196</v>
      </c>
      <c r="DY1" s="242"/>
      <c r="DZ1" s="242"/>
      <c r="EA1" s="242"/>
      <c r="EB1" s="242"/>
      <c r="EC1" s="169"/>
      <c r="ED1" s="156" t="s">
        <v>212</v>
      </c>
      <c r="EE1" s="169"/>
      <c r="EF1" s="240" t="s">
        <v>1806</v>
      </c>
      <c r="EG1" s="239"/>
      <c r="EH1" s="239"/>
      <c r="EI1" s="239"/>
      <c r="EJ1" s="239"/>
      <c r="EK1" s="239"/>
      <c r="EL1" s="239"/>
      <c r="EM1" s="239"/>
      <c r="EN1" s="239"/>
      <c r="EO1" s="171"/>
      <c r="EP1" s="238" t="s">
        <v>1655</v>
      </c>
      <c r="EQ1" s="239"/>
      <c r="ER1" s="239"/>
      <c r="ES1" s="239"/>
      <c r="ET1" s="239"/>
      <c r="EU1" s="239"/>
      <c r="EV1" s="239"/>
      <c r="EW1" s="239"/>
      <c r="EX1" s="239"/>
      <c r="EY1" s="239"/>
      <c r="EZ1" s="239"/>
      <c r="FA1" s="239"/>
      <c r="FB1" s="169"/>
      <c r="FC1" s="238" t="s">
        <v>1656</v>
      </c>
      <c r="FD1" s="239"/>
      <c r="FE1" s="239"/>
      <c r="FF1" s="239"/>
      <c r="FG1" s="239"/>
      <c r="FH1" s="239"/>
      <c r="FI1" s="239"/>
      <c r="FJ1" s="239"/>
      <c r="FK1" s="239"/>
      <c r="FL1" s="239"/>
      <c r="FM1" s="239"/>
      <c r="FN1" s="239"/>
      <c r="FO1" s="239"/>
      <c r="FP1" s="239"/>
      <c r="FQ1" s="239"/>
      <c r="FR1" s="239"/>
      <c r="FS1" s="239"/>
      <c r="FT1" s="239"/>
      <c r="FU1" s="239"/>
      <c r="FV1" s="239"/>
      <c r="FW1" s="239"/>
      <c r="FX1" s="239"/>
      <c r="FY1" s="169"/>
      <c r="FZ1" s="238" t="s">
        <v>1848</v>
      </c>
      <c r="GA1" s="238"/>
      <c r="GB1" s="239"/>
      <c r="GC1" s="239"/>
      <c r="GD1" s="239"/>
      <c r="GE1" s="239"/>
      <c r="GF1" s="239"/>
      <c r="GG1" s="239"/>
      <c r="GH1" s="169"/>
      <c r="GI1" s="238" t="s">
        <v>1657</v>
      </c>
      <c r="GJ1" s="238"/>
      <c r="GK1" s="239"/>
      <c r="GL1" s="239"/>
      <c r="GM1" s="239"/>
      <c r="GN1" s="239"/>
      <c r="GO1" s="239"/>
      <c r="GP1" s="239"/>
      <c r="GQ1" s="239"/>
      <c r="GR1" s="239"/>
      <c r="GS1" s="239"/>
      <c r="GT1" s="239"/>
      <c r="GU1" s="239"/>
      <c r="GV1" s="172"/>
      <c r="GW1" s="238" t="s">
        <v>1665</v>
      </c>
      <c r="GX1" s="239"/>
      <c r="GY1" s="239"/>
      <c r="GZ1" s="239"/>
      <c r="HA1" s="239"/>
      <c r="HB1" s="239"/>
      <c r="HC1" s="239"/>
      <c r="HD1" s="239"/>
      <c r="HE1" s="239"/>
      <c r="HF1" s="239"/>
      <c r="HG1" s="239"/>
      <c r="HH1" s="239"/>
      <c r="HI1" s="239"/>
      <c r="HJ1" s="239"/>
      <c r="HK1" s="169"/>
      <c r="HL1" s="238" t="s">
        <v>1664</v>
      </c>
      <c r="HM1" s="239"/>
      <c r="HN1" s="239"/>
      <c r="HO1" s="239"/>
      <c r="HP1" s="239"/>
      <c r="HQ1" s="239"/>
      <c r="HR1" s="239"/>
      <c r="HS1" s="239"/>
      <c r="HT1" s="239"/>
      <c r="HU1" s="239"/>
      <c r="HV1" s="239"/>
      <c r="HW1" s="239"/>
      <c r="HX1" s="239"/>
      <c r="HY1" s="239"/>
      <c r="HZ1" s="239"/>
      <c r="IA1" s="239"/>
      <c r="IB1" s="239"/>
      <c r="IC1" s="239"/>
      <c r="ID1" s="239"/>
      <c r="IE1" s="239"/>
      <c r="IF1" s="239"/>
      <c r="IG1" s="239"/>
      <c r="IH1" s="239"/>
      <c r="II1" s="169"/>
      <c r="IJ1" s="238" t="s">
        <v>1663</v>
      </c>
      <c r="IK1" s="239"/>
      <c r="IL1" s="239"/>
      <c r="IM1" s="239"/>
      <c r="IN1" s="239"/>
      <c r="IO1" s="239"/>
      <c r="IP1" s="239"/>
      <c r="IQ1" s="239"/>
      <c r="IR1" s="239"/>
      <c r="IS1" s="239"/>
      <c r="IT1" s="239"/>
      <c r="IU1" s="239"/>
      <c r="IV1" s="239"/>
      <c r="IW1" s="239"/>
      <c r="IX1" s="239"/>
      <c r="IY1" s="239"/>
      <c r="IZ1" s="239"/>
      <c r="JA1" s="239"/>
      <c r="JB1" s="239"/>
      <c r="JC1" s="239"/>
      <c r="JD1" s="169"/>
      <c r="JE1" s="238" t="s">
        <v>1658</v>
      </c>
      <c r="JF1" s="239"/>
      <c r="JG1" s="239"/>
      <c r="JH1" s="239"/>
      <c r="JI1" s="239"/>
      <c r="JJ1" s="239"/>
      <c r="JK1" s="239"/>
      <c r="JL1" s="239"/>
      <c r="JM1" s="239"/>
      <c r="JN1" s="239"/>
      <c r="JO1" s="239"/>
      <c r="JP1" s="239"/>
      <c r="JQ1" s="239"/>
      <c r="JR1" s="239"/>
      <c r="JS1" s="239"/>
      <c r="JT1" s="239"/>
      <c r="JU1" s="239"/>
      <c r="JV1" s="239"/>
      <c r="JW1" s="171"/>
      <c r="JX1" s="238" t="s">
        <v>1659</v>
      </c>
      <c r="JY1" s="239"/>
      <c r="JZ1" s="239"/>
      <c r="KA1" s="239"/>
      <c r="KB1" s="239"/>
      <c r="KC1" s="239"/>
      <c r="KD1" s="239"/>
      <c r="KE1" s="239"/>
      <c r="KF1" s="239"/>
      <c r="KG1" s="239"/>
      <c r="KH1" s="239"/>
      <c r="KI1" s="239"/>
      <c r="KJ1" s="239"/>
      <c r="KK1" s="239"/>
      <c r="KL1" s="239"/>
      <c r="KM1" s="239"/>
      <c r="KO1" s="194" t="s">
        <v>1731</v>
      </c>
      <c r="KQ1" s="245" t="s">
        <v>1853</v>
      </c>
      <c r="KR1" s="242"/>
      <c r="KS1" s="242"/>
      <c r="KT1" s="242"/>
      <c r="KU1" s="242"/>
      <c r="KV1" s="242"/>
      <c r="KW1" s="242"/>
      <c r="KX1" s="242"/>
      <c r="KY1" s="242"/>
      <c r="KZ1" s="242"/>
      <c r="LA1" s="242"/>
      <c r="LB1" s="242"/>
      <c r="LD1" s="238" t="s">
        <v>1660</v>
      </c>
      <c r="LE1" s="239"/>
      <c r="LF1" s="239"/>
      <c r="LG1" s="239"/>
      <c r="LH1" s="239"/>
      <c r="LI1" s="239"/>
      <c r="LJ1" s="239"/>
      <c r="LK1" s="169"/>
      <c r="LL1" s="218" t="s">
        <v>1876</v>
      </c>
      <c r="LM1" s="169"/>
      <c r="LN1" s="238" t="s">
        <v>1661</v>
      </c>
      <c r="LO1" s="239"/>
      <c r="LP1" s="239"/>
      <c r="LQ1" s="239"/>
      <c r="LR1" s="239"/>
      <c r="LS1" s="239"/>
      <c r="LT1" s="239"/>
      <c r="LU1" s="239"/>
      <c r="LV1" s="239"/>
      <c r="LW1" s="239"/>
      <c r="LX1" s="239"/>
      <c r="LY1" s="239"/>
      <c r="LZ1" s="169"/>
      <c r="MA1" s="238" t="s">
        <v>1662</v>
      </c>
      <c r="MB1" s="239"/>
      <c r="MC1" s="239"/>
      <c r="MD1" s="239"/>
      <c r="ME1" s="239"/>
      <c r="MF1" s="239"/>
      <c r="MG1" s="239"/>
      <c r="MH1" s="239"/>
      <c r="MI1" s="239"/>
      <c r="MJ1" s="169"/>
      <c r="MK1" s="245" t="s">
        <v>561</v>
      </c>
      <c r="ML1" s="246"/>
      <c r="MM1" s="171"/>
      <c r="MN1" s="245" t="s">
        <v>1239</v>
      </c>
      <c r="MO1" s="246"/>
      <c r="MP1" s="246"/>
      <c r="MQ1" s="246"/>
      <c r="MR1" s="246"/>
    </row>
    <row r="2" spans="1:356" ht="15" customHeight="1" thickBot="1" x14ac:dyDescent="0.35">
      <c r="B2" s="109" t="s">
        <v>640</v>
      </c>
      <c r="D2" s="80" t="s">
        <v>640</v>
      </c>
      <c r="E2" s="130" t="s">
        <v>640</v>
      </c>
      <c r="F2" s="130" t="s">
        <v>640</v>
      </c>
      <c r="G2" s="130" t="s">
        <v>640</v>
      </c>
      <c r="H2" s="81" t="s">
        <v>640</v>
      </c>
      <c r="J2" s="80" t="s">
        <v>640</v>
      </c>
      <c r="K2" s="137" t="s">
        <v>640</v>
      </c>
      <c r="L2" s="137" t="s">
        <v>640</v>
      </c>
      <c r="M2" s="81" t="s">
        <v>640</v>
      </c>
      <c r="O2" s="80" t="s">
        <v>640</v>
      </c>
      <c r="P2" s="81" t="s">
        <v>640</v>
      </c>
      <c r="R2" s="109" t="s">
        <v>640</v>
      </c>
      <c r="S2" s="59"/>
      <c r="T2" s="109" t="s">
        <v>640</v>
      </c>
      <c r="V2" s="80" t="s">
        <v>640</v>
      </c>
      <c r="W2" s="81" t="s">
        <v>640</v>
      </c>
      <c r="X2" s="40"/>
      <c r="Y2" s="117" t="s">
        <v>1875</v>
      </c>
      <c r="Z2" s="118" t="s">
        <v>1875</v>
      </c>
      <c r="AB2" s="6"/>
      <c r="AC2" s="6"/>
      <c r="AE2" s="133" t="s">
        <v>1875</v>
      </c>
      <c r="AG2" s="6"/>
      <c r="AH2" s="6"/>
      <c r="AI2" s="6"/>
      <c r="AK2" s="133" t="s">
        <v>1875</v>
      </c>
      <c r="AL2" s="6"/>
      <c r="AM2" s="133" t="s">
        <v>1875</v>
      </c>
      <c r="AN2" s="6"/>
      <c r="AO2" s="133" t="s">
        <v>1875</v>
      </c>
      <c r="AP2" s="6"/>
      <c r="AQ2" s="209" t="s">
        <v>1875</v>
      </c>
      <c r="AR2" s="119" t="s">
        <v>1875</v>
      </c>
      <c r="AS2" s="210" t="s">
        <v>1875</v>
      </c>
      <c r="AT2" s="6"/>
      <c r="AU2" s="6"/>
      <c r="AV2" s="6"/>
      <c r="AW2" s="6"/>
      <c r="AX2" s="133" t="s">
        <v>1875</v>
      </c>
      <c r="AZ2" s="117" t="s">
        <v>1875</v>
      </c>
      <c r="BA2" s="119" t="s">
        <v>1875</v>
      </c>
      <c r="BB2" s="118" t="s">
        <v>1875</v>
      </c>
      <c r="BC2" s="59"/>
      <c r="BE2" s="117" t="s">
        <v>1875</v>
      </c>
      <c r="BF2" s="118" t="s">
        <v>1875</v>
      </c>
      <c r="BG2" s="59"/>
      <c r="BH2" s="59"/>
      <c r="BI2" s="59"/>
      <c r="BK2" s="117" t="s">
        <v>1875</v>
      </c>
      <c r="BL2" s="118" t="s">
        <v>1875</v>
      </c>
      <c r="BM2" s="59"/>
      <c r="BN2" s="59"/>
      <c r="BO2" s="59"/>
      <c r="BP2" s="6"/>
      <c r="BQ2" s="150" t="s">
        <v>1757</v>
      </c>
      <c r="BR2" s="6"/>
      <c r="BS2" s="6"/>
      <c r="BT2" s="6"/>
      <c r="BU2" s="133" t="s">
        <v>1875</v>
      </c>
      <c r="BV2" s="59"/>
      <c r="BW2" s="59"/>
      <c r="BY2" s="117" t="s">
        <v>1875</v>
      </c>
      <c r="BZ2" s="118" t="s">
        <v>1875</v>
      </c>
      <c r="CA2" s="59"/>
      <c r="CC2" s="109" t="s">
        <v>1689</v>
      </c>
      <c r="CE2" s="133" t="s">
        <v>1875</v>
      </c>
      <c r="CG2" s="117" t="s">
        <v>1875</v>
      </c>
      <c r="CH2" s="118" t="s">
        <v>1875</v>
      </c>
      <c r="CJ2" s="150" t="s">
        <v>1757</v>
      </c>
      <c r="CK2" s="6"/>
      <c r="CL2" s="133" t="s">
        <v>1875</v>
      </c>
      <c r="CN2" s="59"/>
      <c r="CP2" s="117" t="s">
        <v>1875</v>
      </c>
      <c r="CQ2" s="119" t="s">
        <v>1875</v>
      </c>
      <c r="CR2" s="118" t="s">
        <v>1875</v>
      </c>
      <c r="CS2" s="59"/>
      <c r="CT2" s="109" t="s">
        <v>1689</v>
      </c>
      <c r="CU2" s="59"/>
      <c r="CV2" s="117" t="s">
        <v>1875</v>
      </c>
      <c r="CW2" s="118" t="s">
        <v>1875</v>
      </c>
      <c r="CY2" s="59"/>
      <c r="CZ2" s="150" t="s">
        <v>1757</v>
      </c>
      <c r="DA2" s="6"/>
      <c r="DB2" s="6"/>
      <c r="DC2" s="6"/>
      <c r="DD2" s="6"/>
      <c r="DE2" s="6"/>
      <c r="DF2" s="6"/>
      <c r="DG2" s="6"/>
      <c r="DH2" s="6"/>
      <c r="DI2" s="133" t="s">
        <v>1875</v>
      </c>
      <c r="DJ2" s="6"/>
      <c r="DK2" s="6"/>
      <c r="DM2" s="59"/>
      <c r="DO2" s="133" t="s">
        <v>1875</v>
      </c>
      <c r="DP2" s="59"/>
      <c r="DR2" s="133" t="s">
        <v>1875</v>
      </c>
      <c r="DS2" s="6"/>
      <c r="DT2" s="6"/>
      <c r="DU2" s="6"/>
      <c r="DV2" s="6"/>
      <c r="DX2" s="6"/>
      <c r="DZ2" s="6"/>
      <c r="EA2" s="6"/>
      <c r="EB2" s="6"/>
      <c r="ED2" s="6"/>
      <c r="EE2" s="6"/>
      <c r="EF2" s="133" t="s">
        <v>1875</v>
      </c>
      <c r="EG2" s="6"/>
      <c r="EH2" s="6"/>
      <c r="EI2" s="6"/>
      <c r="EJ2" s="6"/>
      <c r="EK2" s="6"/>
      <c r="EL2" s="6"/>
      <c r="EM2" s="6"/>
      <c r="EN2" s="150" t="s">
        <v>1809</v>
      </c>
      <c r="EO2" s="6"/>
      <c r="EP2" s="6"/>
      <c r="EQ2" s="6"/>
      <c r="ER2" s="6"/>
      <c r="ET2" s="6"/>
      <c r="EU2" s="6"/>
      <c r="EV2" s="6"/>
      <c r="EW2" s="6"/>
      <c r="EY2" s="59"/>
      <c r="EZ2" s="225" t="s">
        <v>1875</v>
      </c>
      <c r="FA2" s="59"/>
      <c r="FC2" s="59"/>
      <c r="FE2" s="6"/>
      <c r="FF2" s="6"/>
      <c r="FH2" s="6"/>
      <c r="FI2" s="6"/>
      <c r="FJ2" s="6"/>
      <c r="FK2" s="6"/>
      <c r="FM2" s="6"/>
      <c r="FN2" s="6"/>
      <c r="FO2" s="6"/>
      <c r="FP2" s="6"/>
      <c r="FR2" s="59"/>
      <c r="FT2" s="225" t="s">
        <v>1875</v>
      </c>
      <c r="FU2" s="59"/>
      <c r="FV2" s="59"/>
      <c r="FW2" s="59"/>
      <c r="FX2" s="59"/>
      <c r="FZ2" s="59"/>
      <c r="GA2" s="80" t="s">
        <v>1727</v>
      </c>
      <c r="GB2" s="204" t="s">
        <v>1727</v>
      </c>
      <c r="GD2" s="225" t="s">
        <v>1875</v>
      </c>
      <c r="GE2" s="59"/>
      <c r="GF2" s="59"/>
      <c r="GG2" s="59"/>
      <c r="GI2" s="59"/>
      <c r="GJ2" s="80" t="s">
        <v>1727</v>
      </c>
      <c r="GK2" s="204" t="s">
        <v>1727</v>
      </c>
      <c r="GM2" s="59"/>
      <c r="GN2" s="59"/>
      <c r="GO2" s="59"/>
      <c r="GP2" s="59"/>
      <c r="GR2" s="208" t="s">
        <v>1875</v>
      </c>
      <c r="GS2" s="226" t="s">
        <v>1518</v>
      </c>
      <c r="GT2" s="228" t="s">
        <v>1875</v>
      </c>
      <c r="GU2" s="227" t="s">
        <v>1518</v>
      </c>
      <c r="GW2" s="6"/>
      <c r="GX2" s="6"/>
      <c r="GZ2" s="6"/>
      <c r="HA2" s="6"/>
      <c r="HB2" s="6"/>
      <c r="HC2" s="6"/>
      <c r="HE2" s="80" t="s">
        <v>1596</v>
      </c>
      <c r="HF2" s="151" t="s">
        <v>1596</v>
      </c>
      <c r="HG2" s="151" t="s">
        <v>1596</v>
      </c>
      <c r="HH2" s="151" t="s">
        <v>1596</v>
      </c>
      <c r="HI2" s="151" t="s">
        <v>1596</v>
      </c>
      <c r="HJ2" s="152" t="s">
        <v>1596</v>
      </c>
      <c r="HL2" s="6"/>
      <c r="HM2" s="6"/>
      <c r="HN2" s="6"/>
      <c r="HO2" s="6"/>
      <c r="HQ2" s="6"/>
      <c r="HR2" s="6"/>
      <c r="HS2" s="6"/>
      <c r="HT2" s="6"/>
      <c r="HV2" s="229" t="s">
        <v>1875</v>
      </c>
      <c r="HW2" s="228" t="s">
        <v>1875</v>
      </c>
      <c r="HX2" s="207" t="s">
        <v>1519</v>
      </c>
      <c r="HY2" s="130" t="s">
        <v>1519</v>
      </c>
      <c r="HZ2" s="130" t="s">
        <v>1519</v>
      </c>
      <c r="IA2" s="81" t="s">
        <v>1519</v>
      </c>
      <c r="IC2" s="80" t="s">
        <v>1596</v>
      </c>
      <c r="ID2" s="130" t="s">
        <v>1596</v>
      </c>
      <c r="IE2" s="130" t="s">
        <v>1596</v>
      </c>
      <c r="IF2" s="130" t="s">
        <v>1596</v>
      </c>
      <c r="IG2" s="130" t="s">
        <v>1596</v>
      </c>
      <c r="IH2" s="81" t="s">
        <v>1596</v>
      </c>
      <c r="IJ2" s="6"/>
      <c r="IK2" s="6"/>
      <c r="IL2" s="6"/>
      <c r="IM2" s="6"/>
      <c r="IN2" s="6"/>
      <c r="IO2" s="80" t="s">
        <v>1519</v>
      </c>
      <c r="IP2" s="130" t="s">
        <v>1519</v>
      </c>
      <c r="IQ2" s="130" t="s">
        <v>1519</v>
      </c>
      <c r="IR2" s="130" t="s">
        <v>1519</v>
      </c>
      <c r="IS2" s="81" t="s">
        <v>1519</v>
      </c>
      <c r="IT2" s="6"/>
      <c r="IU2" s="80" t="s">
        <v>1596</v>
      </c>
      <c r="IV2" s="130" t="s">
        <v>1596</v>
      </c>
      <c r="IW2" s="130" t="s">
        <v>1596</v>
      </c>
      <c r="IX2" s="130" t="s">
        <v>1596</v>
      </c>
      <c r="IY2" s="130" t="s">
        <v>1596</v>
      </c>
      <c r="IZ2" s="130" t="s">
        <v>1596</v>
      </c>
      <c r="JA2" s="130" t="s">
        <v>1596</v>
      </c>
      <c r="JB2" s="130" t="s">
        <v>1596</v>
      </c>
      <c r="JC2" s="81" t="s">
        <v>1596</v>
      </c>
      <c r="JE2" s="6"/>
      <c r="JF2" s="6"/>
      <c r="JG2" s="6"/>
      <c r="JI2" s="6"/>
      <c r="JJ2" s="6"/>
      <c r="JK2" s="6"/>
      <c r="JL2" s="6"/>
      <c r="JM2" s="6"/>
      <c r="JO2" s="40"/>
      <c r="JP2" s="40"/>
      <c r="JQ2" s="40"/>
      <c r="JR2" s="40"/>
      <c r="JS2" s="40"/>
      <c r="JT2" s="40"/>
      <c r="JU2" s="40"/>
      <c r="JV2" s="40"/>
      <c r="JW2" s="40"/>
      <c r="JX2" s="80" t="s">
        <v>1519</v>
      </c>
      <c r="JY2" s="130" t="s">
        <v>1519</v>
      </c>
      <c r="JZ2" s="130" t="s">
        <v>1519</v>
      </c>
      <c r="KA2" s="130" t="s">
        <v>1519</v>
      </c>
      <c r="KB2" s="130" t="s">
        <v>1519</v>
      </c>
      <c r="KC2" s="130" t="s">
        <v>1519</v>
      </c>
      <c r="KD2" s="81" t="s">
        <v>1519</v>
      </c>
      <c r="KF2" s="80" t="s">
        <v>1596</v>
      </c>
      <c r="KG2" s="130" t="s">
        <v>1596</v>
      </c>
      <c r="KH2" s="130" t="s">
        <v>1596</v>
      </c>
      <c r="KI2" s="130" t="s">
        <v>1596</v>
      </c>
      <c r="KJ2" s="130" t="s">
        <v>1596</v>
      </c>
      <c r="KK2" s="130" t="s">
        <v>1596</v>
      </c>
      <c r="KL2" s="130" t="s">
        <v>1596</v>
      </c>
      <c r="KM2" s="81" t="s">
        <v>1596</v>
      </c>
      <c r="KN2" s="40"/>
      <c r="KO2" s="40"/>
      <c r="KP2" s="40"/>
      <c r="KQ2" s="220"/>
      <c r="KS2" s="59"/>
      <c r="KT2" s="59"/>
      <c r="KU2" s="59"/>
      <c r="KV2" s="59"/>
      <c r="KW2" s="59"/>
      <c r="KX2" s="59"/>
      <c r="KY2" s="59"/>
      <c r="LA2" s="59"/>
      <c r="LB2" s="59"/>
      <c r="LC2" s="40"/>
      <c r="LD2" s="40"/>
      <c r="LF2" s="59"/>
      <c r="LG2" s="59"/>
      <c r="LH2" s="59"/>
      <c r="LI2" s="59"/>
      <c r="LJ2" s="59"/>
      <c r="LL2" s="59"/>
      <c r="LM2" s="40"/>
      <c r="LN2" s="59"/>
      <c r="LO2" s="59"/>
      <c r="LP2" s="59"/>
      <c r="LQ2" s="59"/>
      <c r="LR2" s="59"/>
      <c r="LS2" s="59"/>
      <c r="LT2" s="59"/>
      <c r="LU2" s="59"/>
      <c r="LV2" s="59"/>
      <c r="LW2" s="59"/>
      <c r="LX2" s="59"/>
      <c r="LY2" s="59"/>
      <c r="LZ2" s="40"/>
      <c r="MA2" s="59"/>
      <c r="MB2" s="59"/>
      <c r="MC2" s="59"/>
      <c r="MD2" s="59"/>
      <c r="ME2" s="59"/>
      <c r="MF2" s="59"/>
      <c r="MG2" s="59"/>
      <c r="MH2" s="59"/>
      <c r="MI2" s="59"/>
      <c r="MK2" s="6"/>
      <c r="ML2" s="6"/>
      <c r="MM2" s="6"/>
      <c r="MN2" s="136" t="s">
        <v>1272</v>
      </c>
      <c r="MO2" s="137" t="s">
        <v>1272</v>
      </c>
      <c r="MP2" s="137" t="s">
        <v>1272</v>
      </c>
      <c r="MQ2" s="137" t="s">
        <v>1295</v>
      </c>
      <c r="MR2" s="138" t="s">
        <v>1296</v>
      </c>
    </row>
    <row r="3" spans="1:356" ht="97.5" customHeight="1" thickBot="1" x14ac:dyDescent="0.35">
      <c r="A3" s="155" t="s">
        <v>1642</v>
      </c>
      <c r="T3" s="60"/>
      <c r="EY3" s="146"/>
    </row>
    <row r="4" spans="1:356" ht="15" customHeight="1" x14ac:dyDescent="0.3">
      <c r="A4" s="3">
        <v>44691</v>
      </c>
      <c r="B4" s="46" t="s">
        <v>177</v>
      </c>
      <c r="D4" s="126" t="s">
        <v>177</v>
      </c>
      <c r="E4" s="222" t="s">
        <v>177</v>
      </c>
      <c r="F4" s="222" t="s">
        <v>177</v>
      </c>
      <c r="G4" s="222" t="s">
        <v>177</v>
      </c>
      <c r="H4" s="131" t="s">
        <v>177</v>
      </c>
      <c r="J4" s="126" t="s">
        <v>177</v>
      </c>
      <c r="K4" s="222" t="s">
        <v>177</v>
      </c>
      <c r="L4" s="222" t="s">
        <v>177</v>
      </c>
      <c r="M4" s="131" t="s">
        <v>177</v>
      </c>
      <c r="O4" s="205" t="s">
        <v>51</v>
      </c>
      <c r="P4" s="196" t="s">
        <v>177</v>
      </c>
      <c r="R4" s="46" t="s">
        <v>177</v>
      </c>
      <c r="T4" s="46" t="s">
        <v>177</v>
      </c>
      <c r="V4" s="126" t="s">
        <v>177</v>
      </c>
      <c r="W4" s="196" t="s">
        <v>177</v>
      </c>
      <c r="Y4" s="126" t="s">
        <v>177</v>
      </c>
      <c r="Z4" s="123" t="s">
        <v>177</v>
      </c>
      <c r="AB4" s="126" t="s">
        <v>177</v>
      </c>
      <c r="AC4" s="123" t="s">
        <v>177</v>
      </c>
      <c r="AE4" s="46" t="s">
        <v>177</v>
      </c>
      <c r="AG4" s="46" t="s">
        <v>177</v>
      </c>
      <c r="AH4" s="146"/>
      <c r="AI4" s="146"/>
      <c r="AK4" s="46" t="s">
        <v>177</v>
      </c>
      <c r="AM4" s="46" t="s">
        <v>177</v>
      </c>
      <c r="AO4" s="46" t="s">
        <v>177</v>
      </c>
      <c r="AQ4" s="126" t="s">
        <v>177</v>
      </c>
      <c r="AR4" s="129" t="s">
        <v>177</v>
      </c>
      <c r="AS4" s="123" t="s">
        <v>177</v>
      </c>
      <c r="AU4" s="126" t="s">
        <v>177</v>
      </c>
      <c r="AV4" s="131" t="s">
        <v>177</v>
      </c>
      <c r="AW4" s="146"/>
      <c r="AX4" s="146"/>
      <c r="AZ4" s="126" t="s">
        <v>177</v>
      </c>
      <c r="BA4" s="129" t="s">
        <v>177</v>
      </c>
      <c r="BB4" s="129" t="s">
        <v>177</v>
      </c>
      <c r="BC4" s="123" t="s">
        <v>177</v>
      </c>
      <c r="BE4" s="126" t="s">
        <v>177</v>
      </c>
      <c r="BF4" s="129" t="s">
        <v>177</v>
      </c>
      <c r="BG4" s="129" t="s">
        <v>177</v>
      </c>
      <c r="BH4" s="129" t="s">
        <v>177</v>
      </c>
      <c r="BI4" s="131" t="s">
        <v>177</v>
      </c>
      <c r="BK4" s="146"/>
      <c r="BL4" s="46" t="s">
        <v>177</v>
      </c>
      <c r="BM4" s="146"/>
      <c r="BN4" s="146"/>
      <c r="BO4" s="146"/>
      <c r="BQ4" s="214" t="s">
        <v>51</v>
      </c>
      <c r="BS4" s="214" t="s">
        <v>51</v>
      </c>
      <c r="BU4" s="126" t="s">
        <v>177</v>
      </c>
      <c r="BV4" s="120" t="s">
        <v>177</v>
      </c>
      <c r="BW4" s="131" t="s">
        <v>177</v>
      </c>
      <c r="BY4" s="146"/>
      <c r="BZ4" s="146"/>
      <c r="CA4" s="146"/>
      <c r="CC4" s="107" t="s">
        <v>51</v>
      </c>
      <c r="CE4" s="46" t="s">
        <v>177</v>
      </c>
      <c r="CG4" s="146"/>
      <c r="CH4" s="146"/>
      <c r="CJ4" s="107" t="s">
        <v>51</v>
      </c>
      <c r="CL4" s="46" t="s">
        <v>177</v>
      </c>
      <c r="CN4" s="46" t="s">
        <v>177</v>
      </c>
      <c r="CP4" s="146"/>
      <c r="CQ4" s="146"/>
      <c r="CR4" s="146"/>
      <c r="CT4" s="107" t="s">
        <v>51</v>
      </c>
      <c r="CV4" s="211"/>
      <c r="CW4" s="146"/>
      <c r="CX4" s="146"/>
      <c r="CZ4" s="107" t="s">
        <v>51</v>
      </c>
      <c r="DB4" s="146"/>
      <c r="DC4" s="146"/>
      <c r="DD4" s="146"/>
      <c r="DF4" s="122" t="s">
        <v>177</v>
      </c>
      <c r="DG4" s="131" t="s">
        <v>177</v>
      </c>
      <c r="DI4" s="146"/>
      <c r="DJ4" s="146"/>
      <c r="DK4" s="146"/>
      <c r="DM4" s="46" t="s">
        <v>177</v>
      </c>
      <c r="DO4" s="146"/>
      <c r="DP4" s="146"/>
      <c r="DQ4" s="6"/>
      <c r="DR4" s="195" t="s">
        <v>177</v>
      </c>
      <c r="DS4" s="199" t="s">
        <v>177</v>
      </c>
      <c r="DT4" s="196" t="s">
        <v>177</v>
      </c>
      <c r="DU4" s="6"/>
      <c r="DV4" s="107" t="s">
        <v>51</v>
      </c>
      <c r="DX4" s="46" t="s">
        <v>177</v>
      </c>
      <c r="DZ4" s="146"/>
      <c r="EA4" s="146"/>
      <c r="EB4" s="146"/>
      <c r="ED4" s="146"/>
      <c r="EF4" s="146"/>
      <c r="EG4" s="146"/>
      <c r="EH4" s="146"/>
      <c r="EI4" s="6"/>
      <c r="EJ4" s="46" t="s">
        <v>177</v>
      </c>
      <c r="EK4" s="146"/>
      <c r="EL4" s="146"/>
      <c r="EN4" s="107" t="s">
        <v>51</v>
      </c>
      <c r="EP4" s="146"/>
      <c r="EQ4" s="146"/>
      <c r="ER4" s="146"/>
      <c r="ET4" s="111" t="s">
        <v>51</v>
      </c>
      <c r="EU4" s="1" t="s">
        <v>51</v>
      </c>
      <c r="EV4" s="1" t="s">
        <v>51</v>
      </c>
      <c r="EW4" s="112" t="s">
        <v>1820</v>
      </c>
      <c r="EY4" s="146"/>
      <c r="EZ4" s="146"/>
      <c r="FA4" s="146"/>
      <c r="FC4" s="46" t="s">
        <v>177</v>
      </c>
      <c r="FE4" s="126" t="s">
        <v>177</v>
      </c>
      <c r="FF4" s="123" t="s">
        <v>177</v>
      </c>
      <c r="FH4" s="146"/>
      <c r="FI4" s="146"/>
      <c r="FJ4" s="146"/>
      <c r="FK4" s="146"/>
      <c r="FM4" s="111" t="s">
        <v>51</v>
      </c>
      <c r="FN4" s="1" t="s">
        <v>51</v>
      </c>
      <c r="FO4" s="1" t="s">
        <v>51</v>
      </c>
      <c r="FP4" s="112" t="s">
        <v>51</v>
      </c>
      <c r="FR4" s="46" t="s">
        <v>177</v>
      </c>
      <c r="FT4" s="8"/>
      <c r="FU4" s="8"/>
      <c r="FV4" s="8"/>
      <c r="FW4" s="8"/>
      <c r="FX4" s="8"/>
      <c r="FZ4" s="122" t="s">
        <v>177</v>
      </c>
      <c r="GA4" s="202" t="s">
        <v>51</v>
      </c>
      <c r="GB4" s="8"/>
      <c r="GD4" s="8"/>
      <c r="GE4" s="8"/>
      <c r="GF4" s="8"/>
      <c r="GG4" s="8"/>
      <c r="GI4" s="122" t="s">
        <v>177</v>
      </c>
      <c r="GJ4" s="202" t="s">
        <v>51</v>
      </c>
      <c r="GK4" s="8"/>
      <c r="GM4" s="126" t="s">
        <v>177</v>
      </c>
      <c r="GN4" s="120" t="s">
        <v>177</v>
      </c>
      <c r="GO4" s="120" t="s">
        <v>177</v>
      </c>
      <c r="GP4" s="131" t="s">
        <v>177</v>
      </c>
      <c r="GR4" s="111" t="s">
        <v>51</v>
      </c>
      <c r="GS4" s="1" t="s">
        <v>51</v>
      </c>
      <c r="GT4" s="1" t="s">
        <v>51</v>
      </c>
      <c r="GU4" s="112" t="s">
        <v>51</v>
      </c>
      <c r="GW4" s="8"/>
      <c r="GX4" s="8"/>
      <c r="GZ4" s="111" t="s">
        <v>51</v>
      </c>
      <c r="HA4" s="1" t="s">
        <v>1820</v>
      </c>
      <c r="HB4" s="1" t="s">
        <v>1820</v>
      </c>
      <c r="HC4" s="112" t="s">
        <v>1820</v>
      </c>
      <c r="HE4" s="111" t="s">
        <v>51</v>
      </c>
      <c r="HF4" s="1" t="s">
        <v>51</v>
      </c>
      <c r="HG4" s="1" t="s">
        <v>51</v>
      </c>
      <c r="HH4" s="1" t="s">
        <v>51</v>
      </c>
      <c r="HI4" s="1" t="s">
        <v>51</v>
      </c>
      <c r="HJ4" s="112" t="s">
        <v>51</v>
      </c>
      <c r="HL4" s="146"/>
      <c r="HM4" s="146"/>
      <c r="HN4" s="146"/>
      <c r="HO4" s="146"/>
      <c r="HQ4" s="111" t="s">
        <v>1820</v>
      </c>
      <c r="HR4" s="1" t="s">
        <v>51</v>
      </c>
      <c r="HS4" s="1" t="s">
        <v>1820</v>
      </c>
      <c r="HT4" s="112" t="s">
        <v>1820</v>
      </c>
      <c r="HV4" s="126" t="s">
        <v>177</v>
      </c>
      <c r="HW4" s="120" t="s">
        <v>177</v>
      </c>
      <c r="HX4" s="120" t="s">
        <v>177</v>
      </c>
      <c r="HY4" s="120" t="s">
        <v>177</v>
      </c>
      <c r="HZ4" s="120" t="s">
        <v>177</v>
      </c>
      <c r="IA4" s="131" t="s">
        <v>177</v>
      </c>
      <c r="IC4" s="111" t="s">
        <v>51</v>
      </c>
      <c r="ID4" s="1" t="s">
        <v>51</v>
      </c>
      <c r="IE4" s="1" t="s">
        <v>51</v>
      </c>
      <c r="IF4" s="1" t="s">
        <v>51</v>
      </c>
      <c r="IG4" s="1" t="s">
        <v>51</v>
      </c>
      <c r="IH4" s="112" t="s">
        <v>51</v>
      </c>
      <c r="IJ4" s="146"/>
      <c r="IK4" s="146"/>
      <c r="IL4" s="146"/>
      <c r="IM4" s="146"/>
      <c r="IO4" s="126" t="s">
        <v>177</v>
      </c>
      <c r="IP4" s="120" t="s">
        <v>177</v>
      </c>
      <c r="IQ4" s="120" t="s">
        <v>177</v>
      </c>
      <c r="IR4" s="120" t="s">
        <v>177</v>
      </c>
      <c r="IS4" s="131" t="s">
        <v>177</v>
      </c>
      <c r="IU4" s="111" t="s">
        <v>51</v>
      </c>
      <c r="IV4" s="1" t="s">
        <v>51</v>
      </c>
      <c r="IW4" s="1" t="s">
        <v>51</v>
      </c>
      <c r="IX4" s="1" t="s">
        <v>51</v>
      </c>
      <c r="IY4" s="1" t="s">
        <v>51</v>
      </c>
      <c r="IZ4" s="1" t="s">
        <v>51</v>
      </c>
      <c r="JA4" s="1" t="s">
        <v>51</v>
      </c>
      <c r="JB4" s="1" t="s">
        <v>51</v>
      </c>
      <c r="JC4" s="112" t="s">
        <v>51</v>
      </c>
      <c r="JE4" s="126" t="s">
        <v>177</v>
      </c>
      <c r="JF4" s="120" t="s">
        <v>177</v>
      </c>
      <c r="JG4" s="131" t="s">
        <v>177</v>
      </c>
      <c r="JI4" s="146" t="s">
        <v>51</v>
      </c>
      <c r="JJ4" s="146" t="s">
        <v>51</v>
      </c>
      <c r="JK4" s="146" t="s">
        <v>51</v>
      </c>
      <c r="JL4" s="146" t="s">
        <v>51</v>
      </c>
      <c r="JM4" s="146"/>
      <c r="JO4" s="146"/>
      <c r="JP4" s="146"/>
      <c r="JQ4" s="146"/>
      <c r="JR4" s="146" t="s">
        <v>51</v>
      </c>
      <c r="JS4" s="146"/>
      <c r="JT4" s="146" t="s">
        <v>51</v>
      </c>
      <c r="JU4" s="146" t="s">
        <v>51</v>
      </c>
      <c r="JV4" s="146" t="s">
        <v>51</v>
      </c>
      <c r="JX4" s="126" t="s">
        <v>177</v>
      </c>
      <c r="JY4" s="120" t="s">
        <v>177</v>
      </c>
      <c r="JZ4" s="120" t="s">
        <v>177</v>
      </c>
      <c r="KA4" s="120" t="s">
        <v>177</v>
      </c>
      <c r="KB4" s="120" t="s">
        <v>177</v>
      </c>
      <c r="KC4" s="120" t="s">
        <v>177</v>
      </c>
      <c r="KD4" s="131" t="s">
        <v>177</v>
      </c>
      <c r="KF4" s="111" t="s">
        <v>51</v>
      </c>
      <c r="KG4" s="1" t="s">
        <v>51</v>
      </c>
      <c r="KH4" s="1" t="s">
        <v>51</v>
      </c>
      <c r="KI4" s="1" t="s">
        <v>51</v>
      </c>
      <c r="KJ4" s="1" t="s">
        <v>51</v>
      </c>
      <c r="KK4" s="1" t="s">
        <v>51</v>
      </c>
      <c r="KL4" s="1" t="s">
        <v>51</v>
      </c>
      <c r="KM4" s="112" t="s">
        <v>51</v>
      </c>
      <c r="KO4" s="46" t="s">
        <v>177</v>
      </c>
      <c r="KQ4" s="46" t="s">
        <v>177</v>
      </c>
      <c r="KS4" s="146"/>
      <c r="KT4" s="146"/>
      <c r="KV4" s="146"/>
      <c r="KW4" s="146"/>
      <c r="KX4" s="146"/>
      <c r="KY4" s="146"/>
      <c r="LA4" s="146"/>
      <c r="LB4" s="146"/>
      <c r="LD4" s="46" t="s">
        <v>177</v>
      </c>
      <c r="LF4" s="146"/>
      <c r="LG4" s="146"/>
      <c r="LH4" s="146"/>
      <c r="LI4" s="146"/>
      <c r="LJ4" s="146"/>
      <c r="LL4" s="46" t="s">
        <v>177</v>
      </c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MA4" s="146"/>
      <c r="MB4" s="146"/>
      <c r="MC4" s="146"/>
      <c r="MD4" s="146"/>
      <c r="ME4" s="146"/>
      <c r="MF4" s="146"/>
      <c r="MG4" s="146"/>
      <c r="MH4" s="146"/>
      <c r="MI4" s="146"/>
      <c r="MK4" s="8"/>
      <c r="ML4" s="8"/>
      <c r="MN4" s="8"/>
      <c r="MO4" s="8"/>
      <c r="MP4" s="8"/>
      <c r="MQ4" s="8"/>
      <c r="MR4" s="8"/>
    </row>
    <row r="5" spans="1:356" ht="22.5" customHeight="1" thickBot="1" x14ac:dyDescent="0.35">
      <c r="A5" s="9" t="s">
        <v>54</v>
      </c>
      <c r="B5" s="47" t="s">
        <v>650</v>
      </c>
      <c r="D5" s="127" t="s">
        <v>651</v>
      </c>
      <c r="E5" s="121" t="s">
        <v>651</v>
      </c>
      <c r="F5" s="121" t="s">
        <v>651</v>
      </c>
      <c r="G5" s="121" t="s">
        <v>651</v>
      </c>
      <c r="H5" s="132" t="s">
        <v>651</v>
      </c>
      <c r="J5" s="127" t="s">
        <v>652</v>
      </c>
      <c r="K5" s="121" t="s">
        <v>652</v>
      </c>
      <c r="L5" s="121" t="s">
        <v>652</v>
      </c>
      <c r="M5" s="132" t="s">
        <v>652</v>
      </c>
      <c r="O5" s="206" t="s">
        <v>653</v>
      </c>
      <c r="P5" s="198" t="s">
        <v>653</v>
      </c>
      <c r="R5" s="47" t="s">
        <v>655</v>
      </c>
      <c r="T5" s="47" t="s">
        <v>1095</v>
      </c>
      <c r="V5" s="127" t="s">
        <v>1569</v>
      </c>
      <c r="W5" s="198" t="s">
        <v>1569</v>
      </c>
      <c r="Y5" s="127" t="s">
        <v>662</v>
      </c>
      <c r="Z5" s="125" t="s">
        <v>662</v>
      </c>
      <c r="AB5" s="127" t="s">
        <v>662</v>
      </c>
      <c r="AC5" s="125" t="s">
        <v>662</v>
      </c>
      <c r="AE5" s="47" t="s">
        <v>666</v>
      </c>
      <c r="AG5" s="47" t="s">
        <v>666</v>
      </c>
      <c r="AH5" s="147" t="s">
        <v>666</v>
      </c>
      <c r="AI5" s="147" t="s">
        <v>666</v>
      </c>
      <c r="AK5" s="47" t="s">
        <v>663</v>
      </c>
      <c r="AM5" s="47" t="s">
        <v>703</v>
      </c>
      <c r="AO5" s="47" t="s">
        <v>663</v>
      </c>
      <c r="AQ5" s="127" t="s">
        <v>703</v>
      </c>
      <c r="AR5" s="128" t="s">
        <v>703</v>
      </c>
      <c r="AS5" s="125" t="s">
        <v>703</v>
      </c>
      <c r="AU5" s="127" t="s">
        <v>703</v>
      </c>
      <c r="AV5" s="132" t="s">
        <v>703</v>
      </c>
      <c r="AW5" s="147" t="s">
        <v>703</v>
      </c>
      <c r="AX5" s="147" t="s">
        <v>703</v>
      </c>
      <c r="AZ5" s="127" t="s">
        <v>661</v>
      </c>
      <c r="BA5" s="128" t="s">
        <v>661</v>
      </c>
      <c r="BB5" s="128" t="s">
        <v>661</v>
      </c>
      <c r="BC5" s="125" t="s">
        <v>661</v>
      </c>
      <c r="BE5" s="127" t="s">
        <v>948</v>
      </c>
      <c r="BF5" s="128" t="s">
        <v>948</v>
      </c>
      <c r="BG5" s="128" t="s">
        <v>948</v>
      </c>
      <c r="BH5" s="128" t="s">
        <v>948</v>
      </c>
      <c r="BI5" s="132" t="s">
        <v>948</v>
      </c>
      <c r="BK5" s="147" t="s">
        <v>948</v>
      </c>
      <c r="BL5" s="47" t="s">
        <v>948</v>
      </c>
      <c r="BM5" s="147" t="s">
        <v>948</v>
      </c>
      <c r="BN5" s="147" t="s">
        <v>948</v>
      </c>
      <c r="BO5" s="147" t="s">
        <v>948</v>
      </c>
      <c r="BQ5" s="215" t="s">
        <v>1756</v>
      </c>
      <c r="BS5" s="215" t="s">
        <v>1773</v>
      </c>
      <c r="BU5" s="127" t="s">
        <v>711</v>
      </c>
      <c r="BV5" s="121" t="s">
        <v>711</v>
      </c>
      <c r="BW5" s="132" t="s">
        <v>711</v>
      </c>
      <c r="BY5" s="147" t="s">
        <v>711</v>
      </c>
      <c r="BZ5" s="147" t="s">
        <v>711</v>
      </c>
      <c r="CA5" s="147" t="s">
        <v>711</v>
      </c>
      <c r="CC5" s="108" t="s">
        <v>1677</v>
      </c>
      <c r="CE5" s="47" t="s">
        <v>440</v>
      </c>
      <c r="CG5" s="147" t="s">
        <v>440</v>
      </c>
      <c r="CH5" s="147" t="s">
        <v>440</v>
      </c>
      <c r="CJ5" s="108" t="s">
        <v>1788</v>
      </c>
      <c r="CL5" s="47" t="s">
        <v>731</v>
      </c>
      <c r="CN5" s="47" t="s">
        <v>731</v>
      </c>
      <c r="CP5" s="147" t="s">
        <v>731</v>
      </c>
      <c r="CQ5" s="147" t="s">
        <v>731</v>
      </c>
      <c r="CR5" s="147" t="s">
        <v>731</v>
      </c>
      <c r="CT5" s="108" t="s">
        <v>1691</v>
      </c>
      <c r="CV5" s="10" t="s">
        <v>447</v>
      </c>
      <c r="CW5" s="147" t="s">
        <v>447</v>
      </c>
      <c r="CX5" s="147" t="s">
        <v>447</v>
      </c>
      <c r="CZ5" s="108" t="s">
        <v>1804</v>
      </c>
      <c r="DB5" s="147" t="s">
        <v>1448</v>
      </c>
      <c r="DC5" s="147" t="s">
        <v>1448</v>
      </c>
      <c r="DD5" s="147" t="s">
        <v>1448</v>
      </c>
      <c r="DF5" s="124" t="s">
        <v>1107</v>
      </c>
      <c r="DG5" s="132" t="s">
        <v>1107</v>
      </c>
      <c r="DI5" s="147" t="s">
        <v>1107</v>
      </c>
      <c r="DJ5" s="147" t="s">
        <v>1107</v>
      </c>
      <c r="DK5" s="147" t="s">
        <v>1107</v>
      </c>
      <c r="DM5" s="47" t="s">
        <v>967</v>
      </c>
      <c r="DO5" s="147" t="s">
        <v>967</v>
      </c>
      <c r="DP5" s="147" t="s">
        <v>967</v>
      </c>
      <c r="DQ5" s="6"/>
      <c r="DR5" s="197" t="s">
        <v>419</v>
      </c>
      <c r="DS5" s="200" t="s">
        <v>419</v>
      </c>
      <c r="DT5" s="198" t="s">
        <v>419</v>
      </c>
      <c r="DU5" s="6"/>
      <c r="DV5" s="108" t="s">
        <v>1702</v>
      </c>
      <c r="DX5" s="47" t="s">
        <v>1195</v>
      </c>
      <c r="DZ5" s="147" t="s">
        <v>1195</v>
      </c>
      <c r="EA5" s="147" t="s">
        <v>1195</v>
      </c>
      <c r="EB5" s="147" t="s">
        <v>1195</v>
      </c>
      <c r="ED5" s="147" t="s">
        <v>1003</v>
      </c>
      <c r="EF5" s="147" t="s">
        <v>660</v>
      </c>
      <c r="EG5" s="147" t="s">
        <v>660</v>
      </c>
      <c r="EH5" s="147" t="s">
        <v>660</v>
      </c>
      <c r="EI5" s="6"/>
      <c r="EJ5" s="47" t="s">
        <v>660</v>
      </c>
      <c r="EK5" s="147" t="s">
        <v>660</v>
      </c>
      <c r="EL5" s="147" t="s">
        <v>660</v>
      </c>
      <c r="EN5" s="108" t="s">
        <v>1807</v>
      </c>
      <c r="EP5" s="147" t="s">
        <v>1135</v>
      </c>
      <c r="EQ5" s="147" t="s">
        <v>1135</v>
      </c>
      <c r="ER5" s="147" t="s">
        <v>1135</v>
      </c>
      <c r="ET5" s="113" t="s">
        <v>1819</v>
      </c>
      <c r="EU5" s="25" t="s">
        <v>1819</v>
      </c>
      <c r="EV5" s="25" t="s">
        <v>1819</v>
      </c>
      <c r="EW5" s="114" t="s">
        <v>1819</v>
      </c>
      <c r="EY5" s="147" t="s">
        <v>504</v>
      </c>
      <c r="EZ5" s="147" t="s">
        <v>504</v>
      </c>
      <c r="FA5" s="147" t="s">
        <v>504</v>
      </c>
      <c r="FC5" s="47" t="s">
        <v>1670</v>
      </c>
      <c r="FE5" s="127" t="s">
        <v>1145</v>
      </c>
      <c r="FF5" s="125" t="s">
        <v>1145</v>
      </c>
      <c r="FH5" s="147" t="s">
        <v>1145</v>
      </c>
      <c r="FI5" s="147" t="s">
        <v>1145</v>
      </c>
      <c r="FJ5" s="147" t="s">
        <v>1145</v>
      </c>
      <c r="FK5" s="147" t="s">
        <v>1145</v>
      </c>
      <c r="FM5" s="113" t="s">
        <v>1839</v>
      </c>
      <c r="FN5" s="25" t="s">
        <v>1839</v>
      </c>
      <c r="FO5" s="25" t="s">
        <v>1839</v>
      </c>
      <c r="FP5" s="114" t="s">
        <v>1839</v>
      </c>
      <c r="FR5" s="47" t="s">
        <v>513</v>
      </c>
      <c r="FT5" s="10" t="s">
        <v>513</v>
      </c>
      <c r="FU5" s="10" t="s">
        <v>513</v>
      </c>
      <c r="FV5" s="10" t="s">
        <v>513</v>
      </c>
      <c r="FW5" s="10" t="s">
        <v>513</v>
      </c>
      <c r="FX5" s="10" t="s">
        <v>513</v>
      </c>
      <c r="FZ5" s="124" t="s">
        <v>1236</v>
      </c>
      <c r="GA5" s="203" t="s">
        <v>1236</v>
      </c>
      <c r="GB5" s="10" t="s">
        <v>1236</v>
      </c>
      <c r="GD5" s="10" t="s">
        <v>481</v>
      </c>
      <c r="GE5" s="10" t="s">
        <v>481</v>
      </c>
      <c r="GF5" s="10" t="s">
        <v>481</v>
      </c>
      <c r="GG5" s="10" t="s">
        <v>481</v>
      </c>
      <c r="GI5" s="124" t="s">
        <v>1237</v>
      </c>
      <c r="GJ5" s="203" t="s">
        <v>1237</v>
      </c>
      <c r="GK5" s="10" t="s">
        <v>1237</v>
      </c>
      <c r="GM5" s="127" t="s">
        <v>496</v>
      </c>
      <c r="GN5" s="121" t="s">
        <v>496</v>
      </c>
      <c r="GO5" s="121" t="s">
        <v>496</v>
      </c>
      <c r="GP5" s="132" t="s">
        <v>496</v>
      </c>
      <c r="GR5" s="113" t="s">
        <v>496</v>
      </c>
      <c r="GS5" s="25" t="s">
        <v>496</v>
      </c>
      <c r="GT5" s="25" t="s">
        <v>496</v>
      </c>
      <c r="GU5" s="114" t="s">
        <v>496</v>
      </c>
      <c r="GW5" s="10" t="s">
        <v>1016</v>
      </c>
      <c r="GX5" s="10" t="s">
        <v>1016</v>
      </c>
      <c r="GZ5" s="113" t="s">
        <v>1849</v>
      </c>
      <c r="HA5" s="25" t="s">
        <v>1849</v>
      </c>
      <c r="HB5" s="25" t="s">
        <v>1849</v>
      </c>
      <c r="HC5" s="114" t="s">
        <v>1849</v>
      </c>
      <c r="HE5" s="113" t="s">
        <v>1038</v>
      </c>
      <c r="HF5" s="25" t="s">
        <v>1038</v>
      </c>
      <c r="HG5" s="25" t="s">
        <v>1038</v>
      </c>
      <c r="HH5" s="25" t="s">
        <v>1038</v>
      </c>
      <c r="HI5" s="25" t="s">
        <v>1038</v>
      </c>
      <c r="HJ5" s="114" t="s">
        <v>1038</v>
      </c>
      <c r="HL5" s="147" t="s">
        <v>1052</v>
      </c>
      <c r="HM5" s="147" t="s">
        <v>1052</v>
      </c>
      <c r="HN5" s="147" t="s">
        <v>1052</v>
      </c>
      <c r="HO5" s="147" t="s">
        <v>1052</v>
      </c>
      <c r="HQ5" s="113" t="s">
        <v>1850</v>
      </c>
      <c r="HR5" s="25" t="s">
        <v>1850</v>
      </c>
      <c r="HS5" s="25" t="s">
        <v>1850</v>
      </c>
      <c r="HT5" s="114" t="s">
        <v>1850</v>
      </c>
      <c r="HV5" s="127" t="s">
        <v>1073</v>
      </c>
      <c r="HW5" s="121" t="s">
        <v>1073</v>
      </c>
      <c r="HX5" s="121" t="s">
        <v>1074</v>
      </c>
      <c r="HY5" s="121" t="s">
        <v>1074</v>
      </c>
      <c r="HZ5" s="121" t="s">
        <v>1074</v>
      </c>
      <c r="IA5" s="132" t="s">
        <v>1074</v>
      </c>
      <c r="IC5" s="113" t="s">
        <v>1073</v>
      </c>
      <c r="ID5" s="25" t="s">
        <v>1073</v>
      </c>
      <c r="IE5" s="25" t="s">
        <v>1074</v>
      </c>
      <c r="IF5" s="25" t="s">
        <v>1074</v>
      </c>
      <c r="IG5" s="25" t="s">
        <v>1074</v>
      </c>
      <c r="IH5" s="114" t="s">
        <v>1074</v>
      </c>
      <c r="IJ5" s="147" t="s">
        <v>1213</v>
      </c>
      <c r="IK5" s="147" t="s">
        <v>1213</v>
      </c>
      <c r="IL5" s="147" t="s">
        <v>1213</v>
      </c>
      <c r="IM5" s="147" t="s">
        <v>1213</v>
      </c>
      <c r="IO5" s="127" t="s">
        <v>737</v>
      </c>
      <c r="IP5" s="121" t="s">
        <v>738</v>
      </c>
      <c r="IQ5" s="121" t="s">
        <v>738</v>
      </c>
      <c r="IR5" s="121" t="s">
        <v>738</v>
      </c>
      <c r="IS5" s="132" t="s">
        <v>738</v>
      </c>
      <c r="IU5" s="113" t="s">
        <v>737</v>
      </c>
      <c r="IV5" s="25" t="s">
        <v>738</v>
      </c>
      <c r="IW5" s="25" t="s">
        <v>738</v>
      </c>
      <c r="IX5" s="25" t="s">
        <v>738</v>
      </c>
      <c r="IY5" s="25" t="s">
        <v>738</v>
      </c>
      <c r="IZ5" s="25" t="s">
        <v>738</v>
      </c>
      <c r="JA5" s="25" t="s">
        <v>738</v>
      </c>
      <c r="JB5" s="25" t="s">
        <v>738</v>
      </c>
      <c r="JC5" s="114" t="s">
        <v>738</v>
      </c>
      <c r="JE5" s="127" t="s">
        <v>653</v>
      </c>
      <c r="JF5" s="121" t="s">
        <v>653</v>
      </c>
      <c r="JG5" s="132" t="s">
        <v>653</v>
      </c>
      <c r="JI5" s="147" t="s">
        <v>1318</v>
      </c>
      <c r="JJ5" s="147" t="s">
        <v>1318</v>
      </c>
      <c r="JK5" s="147" t="s">
        <v>1318</v>
      </c>
      <c r="JL5" s="147" t="s">
        <v>1318</v>
      </c>
      <c r="JM5" s="147" t="s">
        <v>1318</v>
      </c>
      <c r="JO5" s="147" t="s">
        <v>763</v>
      </c>
      <c r="JP5" s="147" t="s">
        <v>763</v>
      </c>
      <c r="JQ5" s="147" t="s">
        <v>763</v>
      </c>
      <c r="JR5" s="147" t="s">
        <v>763</v>
      </c>
      <c r="JS5" s="147" t="s">
        <v>763</v>
      </c>
      <c r="JT5" s="147" t="s">
        <v>763</v>
      </c>
      <c r="JU5" s="147" t="s">
        <v>763</v>
      </c>
      <c r="JV5" s="147" t="s">
        <v>763</v>
      </c>
      <c r="JX5" s="127" t="s">
        <v>788</v>
      </c>
      <c r="JY5" s="121" t="s">
        <v>801</v>
      </c>
      <c r="JZ5" s="121" t="s">
        <v>801</v>
      </c>
      <c r="KA5" s="121" t="s">
        <v>801</v>
      </c>
      <c r="KB5" s="121" t="s">
        <v>801</v>
      </c>
      <c r="KC5" s="121" t="s">
        <v>801</v>
      </c>
      <c r="KD5" s="132" t="s">
        <v>801</v>
      </c>
      <c r="KF5" s="113" t="s">
        <v>788</v>
      </c>
      <c r="KG5" s="25" t="s">
        <v>788</v>
      </c>
      <c r="KH5" s="25" t="s">
        <v>801</v>
      </c>
      <c r="KI5" s="25" t="s">
        <v>801</v>
      </c>
      <c r="KJ5" s="25" t="s">
        <v>801</v>
      </c>
      <c r="KK5" s="25" t="s">
        <v>801</v>
      </c>
      <c r="KL5" s="25" t="s">
        <v>801</v>
      </c>
      <c r="KM5" s="114" t="s">
        <v>801</v>
      </c>
      <c r="KO5" s="47" t="s">
        <v>654</v>
      </c>
      <c r="KQ5" s="47" t="s">
        <v>655</v>
      </c>
      <c r="KS5" s="147" t="s">
        <v>1238</v>
      </c>
      <c r="KT5" s="147" t="s">
        <v>1238</v>
      </c>
      <c r="KV5" s="147" t="s">
        <v>802</v>
      </c>
      <c r="KW5" s="147" t="s">
        <v>802</v>
      </c>
      <c r="KX5" s="147" t="s">
        <v>802</v>
      </c>
      <c r="KY5" s="147" t="s">
        <v>802</v>
      </c>
      <c r="LA5" s="147" t="s">
        <v>802</v>
      </c>
      <c r="LB5" s="147" t="s">
        <v>802</v>
      </c>
      <c r="LD5" s="47" t="s">
        <v>656</v>
      </c>
      <c r="LF5" s="147" t="s">
        <v>902</v>
      </c>
      <c r="LG5" s="147" t="s">
        <v>902</v>
      </c>
      <c r="LH5" s="147" t="s">
        <v>902</v>
      </c>
      <c r="LI5" s="147" t="s">
        <v>902</v>
      </c>
      <c r="LJ5" s="147" t="s">
        <v>902</v>
      </c>
      <c r="LL5" s="47" t="s">
        <v>657</v>
      </c>
      <c r="LN5" s="147" t="s">
        <v>823</v>
      </c>
      <c r="LO5" s="147" t="s">
        <v>823</v>
      </c>
      <c r="LP5" s="147" t="s">
        <v>851</v>
      </c>
      <c r="LQ5" s="147" t="s">
        <v>851</v>
      </c>
      <c r="LR5" s="147" t="s">
        <v>851</v>
      </c>
      <c r="LS5" s="147" t="s">
        <v>851</v>
      </c>
      <c r="LT5" s="147" t="s">
        <v>851</v>
      </c>
      <c r="LU5" s="147" t="s">
        <v>851</v>
      </c>
      <c r="LV5" s="147" t="s">
        <v>851</v>
      </c>
      <c r="LW5" s="147" t="s">
        <v>851</v>
      </c>
      <c r="LX5" s="147" t="s">
        <v>851</v>
      </c>
      <c r="LY5" s="147" t="s">
        <v>851</v>
      </c>
      <c r="MA5" s="147" t="s">
        <v>852</v>
      </c>
      <c r="MB5" s="147" t="s">
        <v>852</v>
      </c>
      <c r="MC5" s="147" t="s">
        <v>852</v>
      </c>
      <c r="MD5" s="147" t="s">
        <v>852</v>
      </c>
      <c r="ME5" s="147" t="s">
        <v>852</v>
      </c>
      <c r="MF5" s="147" t="s">
        <v>852</v>
      </c>
      <c r="MG5" s="147" t="s">
        <v>878</v>
      </c>
      <c r="MH5" s="147" t="s">
        <v>878</v>
      </c>
      <c r="MI5" s="147" t="s">
        <v>878</v>
      </c>
      <c r="MK5" s="10" t="s">
        <v>659</v>
      </c>
      <c r="ML5" s="10" t="s">
        <v>658</v>
      </c>
      <c r="MN5" s="10" t="s">
        <v>1240</v>
      </c>
      <c r="MO5" s="10" t="s">
        <v>1240</v>
      </c>
      <c r="MP5" s="10" t="s">
        <v>1240</v>
      </c>
      <c r="MQ5" s="10" t="s">
        <v>1240</v>
      </c>
      <c r="MR5" s="10" t="s">
        <v>1240</v>
      </c>
    </row>
    <row r="6" spans="1:356" ht="22.5" customHeight="1" x14ac:dyDescent="0.3">
      <c r="A6" s="26" t="s">
        <v>102</v>
      </c>
      <c r="B6" s="21" t="s">
        <v>100</v>
      </c>
      <c r="D6" s="21" t="s">
        <v>100</v>
      </c>
      <c r="E6" s="21" t="s">
        <v>100</v>
      </c>
      <c r="F6" s="21" t="s">
        <v>100</v>
      </c>
      <c r="G6" s="21" t="s">
        <v>100</v>
      </c>
      <c r="H6" s="21" t="s">
        <v>100</v>
      </c>
      <c r="J6" s="21" t="s">
        <v>100</v>
      </c>
      <c r="K6" s="21" t="s">
        <v>100</v>
      </c>
      <c r="L6" s="21" t="s">
        <v>100</v>
      </c>
      <c r="M6" s="21" t="s">
        <v>100</v>
      </c>
      <c r="O6" s="21" t="s">
        <v>100</v>
      </c>
      <c r="P6" s="21" t="s">
        <v>100</v>
      </c>
      <c r="R6" s="21" t="s">
        <v>100</v>
      </c>
      <c r="T6" s="21" t="s">
        <v>117</v>
      </c>
      <c r="V6" s="21" t="s">
        <v>117</v>
      </c>
      <c r="W6" s="21" t="s">
        <v>117</v>
      </c>
      <c r="Y6" s="21" t="s">
        <v>390</v>
      </c>
      <c r="Z6" s="21" t="s">
        <v>390</v>
      </c>
      <c r="AB6" s="21" t="s">
        <v>266</v>
      </c>
      <c r="AC6" s="21" t="s">
        <v>266</v>
      </c>
      <c r="AE6" s="21" t="s">
        <v>667</v>
      </c>
      <c r="AG6" s="21" t="s">
        <v>667</v>
      </c>
      <c r="AH6" s="21" t="s">
        <v>667</v>
      </c>
      <c r="AI6" s="21" t="s">
        <v>667</v>
      </c>
      <c r="AK6" s="21" t="s">
        <v>690</v>
      </c>
      <c r="AM6" s="21" t="s">
        <v>1502</v>
      </c>
      <c r="AO6" s="21" t="s">
        <v>52</v>
      </c>
      <c r="AQ6" s="21" t="s">
        <v>420</v>
      </c>
      <c r="AR6" s="21" t="s">
        <v>420</v>
      </c>
      <c r="AS6" s="21" t="s">
        <v>420</v>
      </c>
      <c r="AU6" s="21" t="s">
        <v>420</v>
      </c>
      <c r="AV6" s="21" t="s">
        <v>420</v>
      </c>
      <c r="AW6" s="21" t="s">
        <v>420</v>
      </c>
      <c r="AX6" s="21" t="s">
        <v>420</v>
      </c>
      <c r="AZ6" s="21" t="s">
        <v>52</v>
      </c>
      <c r="BA6" s="21" t="s">
        <v>52</v>
      </c>
      <c r="BB6" s="21" t="s">
        <v>52</v>
      </c>
      <c r="BC6" s="21" t="s">
        <v>52</v>
      </c>
      <c r="BE6" s="21" t="s">
        <v>420</v>
      </c>
      <c r="BF6" s="21" t="s">
        <v>420</v>
      </c>
      <c r="BG6" s="21" t="s">
        <v>420</v>
      </c>
      <c r="BH6" s="21" t="s">
        <v>420</v>
      </c>
      <c r="BI6" s="21" t="s">
        <v>420</v>
      </c>
      <c r="BK6" s="21" t="s">
        <v>420</v>
      </c>
      <c r="BL6" s="21" t="s">
        <v>420</v>
      </c>
      <c r="BM6" s="21" t="s">
        <v>420</v>
      </c>
      <c r="BN6" s="21" t="s">
        <v>420</v>
      </c>
      <c r="BO6" s="21" t="s">
        <v>420</v>
      </c>
      <c r="BQ6" s="21" t="s">
        <v>1706</v>
      </c>
      <c r="BS6" s="21" t="s">
        <v>1678</v>
      </c>
      <c r="BU6" s="21" t="s">
        <v>667</v>
      </c>
      <c r="BV6" s="21" t="s">
        <v>667</v>
      </c>
      <c r="BW6" s="21" t="s">
        <v>667</v>
      </c>
      <c r="BY6" s="21" t="s">
        <v>667</v>
      </c>
      <c r="BZ6" s="21" t="s">
        <v>667</v>
      </c>
      <c r="CA6" s="21" t="s">
        <v>667</v>
      </c>
      <c r="CC6" s="21" t="s">
        <v>1678</v>
      </c>
      <c r="CE6" s="21" t="s">
        <v>420</v>
      </c>
      <c r="CG6" s="21" t="s">
        <v>420</v>
      </c>
      <c r="CH6" s="21" t="s">
        <v>420</v>
      </c>
      <c r="CJ6" s="21" t="s">
        <v>1706</v>
      </c>
      <c r="CL6" s="21" t="s">
        <v>667</v>
      </c>
      <c r="CN6" s="21" t="s">
        <v>667</v>
      </c>
      <c r="CP6" s="21" t="s">
        <v>667</v>
      </c>
      <c r="CQ6" s="21" t="s">
        <v>667</v>
      </c>
      <c r="CR6" s="21" t="s">
        <v>667</v>
      </c>
      <c r="CS6" s="6" t="s">
        <v>202</v>
      </c>
      <c r="CT6" s="21" t="s">
        <v>667</v>
      </c>
      <c r="CU6" s="6" t="s">
        <v>202</v>
      </c>
      <c r="CV6" s="21" t="s">
        <v>420</v>
      </c>
      <c r="CW6" s="21" t="s">
        <v>420</v>
      </c>
      <c r="CX6" s="21" t="s">
        <v>420</v>
      </c>
      <c r="CY6" s="6" t="s">
        <v>202</v>
      </c>
      <c r="CZ6" s="21" t="s">
        <v>1706</v>
      </c>
      <c r="DB6" s="21" t="s">
        <v>1453</v>
      </c>
      <c r="DC6" s="21" t="s">
        <v>1453</v>
      </c>
      <c r="DD6" s="21" t="s">
        <v>1453</v>
      </c>
      <c r="DF6" s="21" t="s">
        <v>1108</v>
      </c>
      <c r="DG6" s="21" t="s">
        <v>1108</v>
      </c>
      <c r="DI6" s="21" t="s">
        <v>1108</v>
      </c>
      <c r="DJ6" s="21" t="s">
        <v>1108</v>
      </c>
      <c r="DK6" s="21" t="s">
        <v>1108</v>
      </c>
      <c r="DL6" s="6" t="s">
        <v>202</v>
      </c>
      <c r="DM6" s="21" t="s">
        <v>968</v>
      </c>
      <c r="DN6" s="6" t="s">
        <v>202</v>
      </c>
      <c r="DO6" s="21" t="s">
        <v>968</v>
      </c>
      <c r="DP6" s="21" t="s">
        <v>968</v>
      </c>
      <c r="DR6" s="21" t="s">
        <v>420</v>
      </c>
      <c r="DS6" s="21" t="s">
        <v>420</v>
      </c>
      <c r="DT6" s="21" t="s">
        <v>420</v>
      </c>
      <c r="DV6" s="21" t="s">
        <v>1706</v>
      </c>
      <c r="DX6" s="21" t="s">
        <v>420</v>
      </c>
      <c r="DZ6" s="21" t="s">
        <v>420</v>
      </c>
      <c r="EA6" s="21" t="s">
        <v>420</v>
      </c>
      <c r="EB6" s="21" t="s">
        <v>420</v>
      </c>
      <c r="ED6" s="21" t="s">
        <v>420</v>
      </c>
      <c r="EF6" s="21" t="s">
        <v>420</v>
      </c>
      <c r="EG6" s="21" t="s">
        <v>420</v>
      </c>
      <c r="EH6" s="21" t="s">
        <v>420</v>
      </c>
      <c r="EJ6" s="21" t="s">
        <v>420</v>
      </c>
      <c r="EK6" s="21" t="s">
        <v>420</v>
      </c>
      <c r="EL6" s="21" t="s">
        <v>420</v>
      </c>
      <c r="EN6" s="21" t="s">
        <v>1706</v>
      </c>
      <c r="EP6" s="21" t="s">
        <v>667</v>
      </c>
      <c r="EQ6" s="21" t="s">
        <v>667</v>
      </c>
      <c r="ER6" s="21" t="s">
        <v>667</v>
      </c>
      <c r="ET6" s="21" t="s">
        <v>1678</v>
      </c>
      <c r="EU6" s="21" t="s">
        <v>1678</v>
      </c>
      <c r="EV6" s="21" t="s">
        <v>1678</v>
      </c>
      <c r="EW6" s="21" t="s">
        <v>1678</v>
      </c>
      <c r="EY6" s="21" t="s">
        <v>420</v>
      </c>
      <c r="EZ6" s="21" t="s">
        <v>420</v>
      </c>
      <c r="FA6" s="21" t="s">
        <v>420</v>
      </c>
      <c r="FC6" s="21" t="s">
        <v>100</v>
      </c>
      <c r="FE6" s="21" t="s">
        <v>667</v>
      </c>
      <c r="FF6" s="21" t="s">
        <v>667</v>
      </c>
      <c r="FH6" s="21" t="s">
        <v>667</v>
      </c>
      <c r="FI6" s="21" t="s">
        <v>667</v>
      </c>
      <c r="FJ6" s="21" t="s">
        <v>667</v>
      </c>
      <c r="FK6" s="21" t="s">
        <v>667</v>
      </c>
      <c r="FM6" s="21" t="s">
        <v>1678</v>
      </c>
      <c r="FN6" s="21" t="s">
        <v>1678</v>
      </c>
      <c r="FO6" s="21" t="s">
        <v>1678</v>
      </c>
      <c r="FP6" s="21" t="s">
        <v>1678</v>
      </c>
      <c r="FR6" s="21" t="s">
        <v>420</v>
      </c>
      <c r="FT6" s="21" t="s">
        <v>420</v>
      </c>
      <c r="FU6" s="21" t="s">
        <v>420</v>
      </c>
      <c r="FV6" s="21" t="s">
        <v>420</v>
      </c>
      <c r="FW6" s="21" t="s">
        <v>420</v>
      </c>
      <c r="FX6" s="21" t="s">
        <v>420</v>
      </c>
      <c r="FZ6" s="21" t="s">
        <v>968</v>
      </c>
      <c r="GA6" s="21" t="s">
        <v>968</v>
      </c>
      <c r="GB6" s="21" t="s">
        <v>968</v>
      </c>
      <c r="GD6" s="21" t="s">
        <v>420</v>
      </c>
      <c r="GE6" s="21" t="s">
        <v>420</v>
      </c>
      <c r="GF6" s="21" t="s">
        <v>420</v>
      </c>
      <c r="GG6" s="21" t="s">
        <v>420</v>
      </c>
      <c r="GH6" s="6" t="s">
        <v>202</v>
      </c>
      <c r="GI6" s="21" t="s">
        <v>968</v>
      </c>
      <c r="GJ6" s="21" t="s">
        <v>968</v>
      </c>
      <c r="GK6" s="21" t="s">
        <v>968</v>
      </c>
      <c r="GM6" s="21" t="s">
        <v>420</v>
      </c>
      <c r="GN6" s="21" t="s">
        <v>420</v>
      </c>
      <c r="GO6" s="21" t="s">
        <v>420</v>
      </c>
      <c r="GP6" s="21" t="s">
        <v>420</v>
      </c>
      <c r="GR6" s="21" t="s">
        <v>420</v>
      </c>
      <c r="GS6" s="21" t="s">
        <v>420</v>
      </c>
      <c r="GT6" s="21" t="s">
        <v>420</v>
      </c>
      <c r="GU6" s="21" t="s">
        <v>420</v>
      </c>
      <c r="GW6" s="21" t="s">
        <v>968</v>
      </c>
      <c r="GX6" s="21" t="s">
        <v>968</v>
      </c>
      <c r="GZ6" s="21" t="s">
        <v>1678</v>
      </c>
      <c r="HA6" s="21" t="s">
        <v>1678</v>
      </c>
      <c r="HB6" s="21" t="s">
        <v>1678</v>
      </c>
      <c r="HC6" s="21" t="s">
        <v>1678</v>
      </c>
      <c r="HE6" s="21" t="s">
        <v>420</v>
      </c>
      <c r="HF6" s="21" t="s">
        <v>420</v>
      </c>
      <c r="HG6" s="21" t="s">
        <v>420</v>
      </c>
      <c r="HH6" s="21" t="s">
        <v>420</v>
      </c>
      <c r="HI6" s="21" t="s">
        <v>420</v>
      </c>
      <c r="HJ6" s="21" t="s">
        <v>420</v>
      </c>
      <c r="HL6" s="21" t="s">
        <v>968</v>
      </c>
      <c r="HM6" s="21" t="s">
        <v>968</v>
      </c>
      <c r="HN6" s="21" t="s">
        <v>968</v>
      </c>
      <c r="HO6" s="21" t="s">
        <v>968</v>
      </c>
      <c r="HQ6" s="21" t="s">
        <v>1678</v>
      </c>
      <c r="HR6" s="21" t="s">
        <v>1678</v>
      </c>
      <c r="HS6" s="21" t="s">
        <v>1678</v>
      </c>
      <c r="HT6" s="21" t="s">
        <v>1678</v>
      </c>
      <c r="HV6" s="21" t="s">
        <v>420</v>
      </c>
      <c r="HW6" s="21" t="s">
        <v>420</v>
      </c>
      <c r="HX6" s="21" t="s">
        <v>420</v>
      </c>
      <c r="HY6" s="21" t="s">
        <v>420</v>
      </c>
      <c r="HZ6" s="21" t="s">
        <v>420</v>
      </c>
      <c r="IA6" s="21" t="s">
        <v>420</v>
      </c>
      <c r="IC6" s="21" t="s">
        <v>420</v>
      </c>
      <c r="ID6" s="21" t="s">
        <v>420</v>
      </c>
      <c r="IE6" s="21" t="s">
        <v>420</v>
      </c>
      <c r="IF6" s="21" t="s">
        <v>420</v>
      </c>
      <c r="IG6" s="21" t="s">
        <v>420</v>
      </c>
      <c r="IH6" s="21" t="s">
        <v>420</v>
      </c>
      <c r="IJ6" s="21" t="s">
        <v>968</v>
      </c>
      <c r="IK6" s="21" t="s">
        <v>968</v>
      </c>
      <c r="IL6" s="21" t="s">
        <v>968</v>
      </c>
      <c r="IM6" s="21" t="s">
        <v>968</v>
      </c>
      <c r="IO6" s="21" t="s">
        <v>420</v>
      </c>
      <c r="IP6" s="21" t="s">
        <v>420</v>
      </c>
      <c r="IQ6" s="21" t="s">
        <v>420</v>
      </c>
      <c r="IR6" s="21" t="s">
        <v>420</v>
      </c>
      <c r="IS6" s="21" t="s">
        <v>420</v>
      </c>
      <c r="IU6" s="21" t="s">
        <v>420</v>
      </c>
      <c r="IV6" s="21" t="s">
        <v>420</v>
      </c>
      <c r="IW6" s="21" t="s">
        <v>420</v>
      </c>
      <c r="IX6" s="21" t="s">
        <v>420</v>
      </c>
      <c r="IY6" s="21" t="s">
        <v>420</v>
      </c>
      <c r="IZ6" s="21" t="s">
        <v>420</v>
      </c>
      <c r="JA6" s="21" t="s">
        <v>420</v>
      </c>
      <c r="JB6" s="21" t="s">
        <v>420</v>
      </c>
      <c r="JC6" s="21" t="s">
        <v>420</v>
      </c>
      <c r="JE6" s="21" t="s">
        <v>100</v>
      </c>
      <c r="JF6" s="21" t="s">
        <v>100</v>
      </c>
      <c r="JG6" s="21" t="s">
        <v>100</v>
      </c>
      <c r="JI6" s="21" t="s">
        <v>968</v>
      </c>
      <c r="JJ6" s="21" t="s">
        <v>968</v>
      </c>
      <c r="JK6" s="21" t="s">
        <v>968</v>
      </c>
      <c r="JL6" s="21" t="s">
        <v>968</v>
      </c>
      <c r="JM6" s="21" t="s">
        <v>968</v>
      </c>
      <c r="JO6" s="21" t="s">
        <v>420</v>
      </c>
      <c r="JP6" s="21" t="s">
        <v>420</v>
      </c>
      <c r="JQ6" s="21" t="s">
        <v>420</v>
      </c>
      <c r="JR6" s="21" t="s">
        <v>420</v>
      </c>
      <c r="JS6" s="21" t="s">
        <v>420</v>
      </c>
      <c r="JT6" s="21" t="s">
        <v>420</v>
      </c>
      <c r="JU6" s="21" t="s">
        <v>420</v>
      </c>
      <c r="JV6" s="21" t="s">
        <v>420</v>
      </c>
      <c r="JX6" s="21" t="s">
        <v>420</v>
      </c>
      <c r="JY6" s="21" t="s">
        <v>420</v>
      </c>
      <c r="JZ6" s="21" t="s">
        <v>420</v>
      </c>
      <c r="KA6" s="21" t="s">
        <v>420</v>
      </c>
      <c r="KB6" s="21" t="s">
        <v>420</v>
      </c>
      <c r="KC6" s="21" t="s">
        <v>420</v>
      </c>
      <c r="KD6" s="21" t="s">
        <v>420</v>
      </c>
      <c r="KF6" s="21" t="s">
        <v>420</v>
      </c>
      <c r="KG6" s="21" t="s">
        <v>420</v>
      </c>
      <c r="KH6" s="21" t="s">
        <v>420</v>
      </c>
      <c r="KI6" s="21" t="s">
        <v>420</v>
      </c>
      <c r="KJ6" s="21" t="s">
        <v>420</v>
      </c>
      <c r="KK6" s="21" t="s">
        <v>420</v>
      </c>
      <c r="KL6" s="21" t="s">
        <v>420</v>
      </c>
      <c r="KM6" s="21" t="s">
        <v>420</v>
      </c>
      <c r="KO6" s="21" t="s">
        <v>117</v>
      </c>
      <c r="KQ6" s="21" t="s">
        <v>100</v>
      </c>
      <c r="KR6" s="59" t="s">
        <v>202</v>
      </c>
      <c r="KS6" s="21" t="s">
        <v>968</v>
      </c>
      <c r="KT6" s="21" t="s">
        <v>968</v>
      </c>
      <c r="KV6" s="21" t="s">
        <v>420</v>
      </c>
      <c r="KW6" s="21" t="s">
        <v>420</v>
      </c>
      <c r="KX6" s="21" t="s">
        <v>420</v>
      </c>
      <c r="KY6" s="21" t="s">
        <v>420</v>
      </c>
      <c r="LA6" s="21" t="s">
        <v>420</v>
      </c>
      <c r="LB6" s="21" t="s">
        <v>420</v>
      </c>
      <c r="LD6" s="21" t="s">
        <v>117</v>
      </c>
      <c r="LF6" s="21" t="s">
        <v>420</v>
      </c>
      <c r="LG6" s="21" t="s">
        <v>420</v>
      </c>
      <c r="LH6" s="21" t="s">
        <v>420</v>
      </c>
      <c r="LI6" s="21" t="s">
        <v>420</v>
      </c>
      <c r="LJ6" s="21" t="s">
        <v>420</v>
      </c>
      <c r="LL6" s="21" t="s">
        <v>420</v>
      </c>
      <c r="LN6" s="21" t="s">
        <v>420</v>
      </c>
      <c r="LO6" s="21" t="s">
        <v>420</v>
      </c>
      <c r="LP6" s="21" t="s">
        <v>420</v>
      </c>
      <c r="LQ6" s="21" t="s">
        <v>420</v>
      </c>
      <c r="LR6" s="21" t="s">
        <v>420</v>
      </c>
      <c r="LS6" s="21" t="s">
        <v>420</v>
      </c>
      <c r="LT6" s="21" t="s">
        <v>420</v>
      </c>
      <c r="LU6" s="21" t="s">
        <v>420</v>
      </c>
      <c r="LV6" s="21" t="s">
        <v>420</v>
      </c>
      <c r="LW6" s="21" t="s">
        <v>420</v>
      </c>
      <c r="LX6" s="21" t="s">
        <v>420</v>
      </c>
      <c r="LY6" s="21" t="s">
        <v>420</v>
      </c>
      <c r="MA6" s="21" t="s">
        <v>420</v>
      </c>
      <c r="MB6" s="21" t="s">
        <v>420</v>
      </c>
      <c r="MC6" s="21" t="s">
        <v>420</v>
      </c>
      <c r="MD6" s="21" t="s">
        <v>420</v>
      </c>
      <c r="ME6" s="21" t="s">
        <v>420</v>
      </c>
      <c r="MF6" s="21" t="s">
        <v>420</v>
      </c>
      <c r="MG6" s="21" t="s">
        <v>420</v>
      </c>
      <c r="MH6" s="21" t="s">
        <v>420</v>
      </c>
      <c r="MI6" s="21" t="s">
        <v>420</v>
      </c>
      <c r="MK6" s="21" t="s">
        <v>420</v>
      </c>
      <c r="ML6" s="21" t="s">
        <v>420</v>
      </c>
      <c r="MN6" s="21" t="s">
        <v>420</v>
      </c>
      <c r="MO6" s="21" t="s">
        <v>420</v>
      </c>
      <c r="MP6" s="21" t="s">
        <v>420</v>
      </c>
      <c r="MQ6" s="21" t="s">
        <v>420</v>
      </c>
      <c r="MR6" s="21" t="s">
        <v>420</v>
      </c>
    </row>
    <row r="7" spans="1:356" ht="22.5" customHeight="1" x14ac:dyDescent="0.3">
      <c r="A7" s="4" t="s">
        <v>55</v>
      </c>
      <c r="B7" s="38" t="s">
        <v>1552</v>
      </c>
      <c r="D7" s="38" t="s">
        <v>1558</v>
      </c>
      <c r="E7" s="38" t="s">
        <v>1743</v>
      </c>
      <c r="F7" s="38" t="s">
        <v>1746</v>
      </c>
      <c r="G7" s="38" t="s">
        <v>1745</v>
      </c>
      <c r="H7" s="38" t="s">
        <v>1559</v>
      </c>
      <c r="J7" s="38" t="s">
        <v>1676</v>
      </c>
      <c r="K7" s="38" t="s">
        <v>1751</v>
      </c>
      <c r="L7" s="38" t="s">
        <v>1752</v>
      </c>
      <c r="M7" s="38" t="s">
        <v>1750</v>
      </c>
      <c r="O7" s="154" t="s">
        <v>1632</v>
      </c>
      <c r="P7" s="38" t="s">
        <v>1562</v>
      </c>
      <c r="R7" s="38" t="s">
        <v>1564</v>
      </c>
      <c r="T7" s="69" t="s">
        <v>282</v>
      </c>
      <c r="V7" s="69" t="s">
        <v>1570</v>
      </c>
      <c r="W7" s="69" t="s">
        <v>1576</v>
      </c>
      <c r="Y7" s="5" t="s">
        <v>400</v>
      </c>
      <c r="Z7" s="5" t="s">
        <v>401</v>
      </c>
      <c r="AB7" s="5" t="s">
        <v>402</v>
      </c>
      <c r="AC7" s="5" t="s">
        <v>442</v>
      </c>
      <c r="AE7" s="5" t="s">
        <v>442</v>
      </c>
      <c r="AG7" s="5" t="s">
        <v>1334</v>
      </c>
      <c r="AH7" s="5" t="s">
        <v>1335</v>
      </c>
      <c r="AI7" s="5" t="s">
        <v>1336</v>
      </c>
      <c r="AK7" s="5" t="s">
        <v>691</v>
      </c>
      <c r="AM7" s="5" t="s">
        <v>1483</v>
      </c>
      <c r="AO7" s="5" t="s">
        <v>192</v>
      </c>
      <c r="AQ7" s="5" t="s">
        <v>53</v>
      </c>
      <c r="AR7" s="5" t="s">
        <v>191</v>
      </c>
      <c r="AS7" s="5" t="s">
        <v>192</v>
      </c>
      <c r="AU7" s="5" t="s">
        <v>1340</v>
      </c>
      <c r="AV7" s="5" t="s">
        <v>1341</v>
      </c>
      <c r="AW7" s="5" t="s">
        <v>1342</v>
      </c>
      <c r="AX7" s="5" t="s">
        <v>1343</v>
      </c>
      <c r="AZ7" s="5" t="s">
        <v>53</v>
      </c>
      <c r="BA7" s="5" t="s">
        <v>445</v>
      </c>
      <c r="BB7" s="5" t="s">
        <v>61</v>
      </c>
      <c r="BC7" s="5" t="s">
        <v>1753</v>
      </c>
      <c r="BE7" s="5" t="s">
        <v>53</v>
      </c>
      <c r="BF7" s="5" t="s">
        <v>949</v>
      </c>
      <c r="BG7" s="5" t="s">
        <v>60</v>
      </c>
      <c r="BH7" s="5" t="s">
        <v>200</v>
      </c>
      <c r="BI7" s="5" t="s">
        <v>950</v>
      </c>
      <c r="BK7" s="5" t="s">
        <v>53</v>
      </c>
      <c r="BL7" s="5" t="s">
        <v>949</v>
      </c>
      <c r="BM7" s="5" t="s">
        <v>60</v>
      </c>
      <c r="BN7" s="5" t="s">
        <v>200</v>
      </c>
      <c r="BO7" s="5" t="s">
        <v>950</v>
      </c>
      <c r="BQ7" s="5" t="s">
        <v>200</v>
      </c>
      <c r="BS7" s="38" t="s">
        <v>1777</v>
      </c>
      <c r="BU7" s="69" t="s">
        <v>712</v>
      </c>
      <c r="BV7" s="69" t="s">
        <v>713</v>
      </c>
      <c r="BW7" s="69" t="s">
        <v>714</v>
      </c>
      <c r="BY7" s="69" t="s">
        <v>1353</v>
      </c>
      <c r="BZ7" s="69" t="s">
        <v>1354</v>
      </c>
      <c r="CA7" s="69" t="s">
        <v>1355</v>
      </c>
      <c r="CC7" s="69" t="s">
        <v>713</v>
      </c>
      <c r="CE7" s="5" t="s">
        <v>994</v>
      </c>
      <c r="CG7" s="5" t="s">
        <v>1359</v>
      </c>
      <c r="CH7" s="5" t="s">
        <v>1360</v>
      </c>
      <c r="CJ7" s="69" t="s">
        <v>1794</v>
      </c>
      <c r="CL7" s="69" t="s">
        <v>1194</v>
      </c>
      <c r="CN7" s="69" t="s">
        <v>712</v>
      </c>
      <c r="CP7" s="69" t="s">
        <v>1353</v>
      </c>
      <c r="CQ7" s="69" t="s">
        <v>1363</v>
      </c>
      <c r="CR7" s="69" t="s">
        <v>1355</v>
      </c>
      <c r="CT7" s="69" t="s">
        <v>1355</v>
      </c>
      <c r="CV7" s="5" t="s">
        <v>1359</v>
      </c>
      <c r="CW7" s="5" t="s">
        <v>1360</v>
      </c>
      <c r="CX7" s="5" t="s">
        <v>1367</v>
      </c>
      <c r="CZ7" s="69" t="s">
        <v>200</v>
      </c>
      <c r="DB7" s="5" t="s">
        <v>1452</v>
      </c>
      <c r="DC7" s="5" t="s">
        <v>1466</v>
      </c>
      <c r="DD7" s="5" t="s">
        <v>1467</v>
      </c>
      <c r="DF7" s="5" t="s">
        <v>1114</v>
      </c>
      <c r="DG7" s="5" t="s">
        <v>1115</v>
      </c>
      <c r="DI7" s="5" t="s">
        <v>1371</v>
      </c>
      <c r="DJ7" s="5" t="s">
        <v>1372</v>
      </c>
      <c r="DK7" s="5" t="s">
        <v>1373</v>
      </c>
      <c r="DM7" s="69" t="s">
        <v>714</v>
      </c>
      <c r="DO7" s="69" t="s">
        <v>1377</v>
      </c>
      <c r="DP7" s="69" t="s">
        <v>1355</v>
      </c>
      <c r="DR7" s="5" t="s">
        <v>1378</v>
      </c>
      <c r="DS7" s="5" t="s">
        <v>1379</v>
      </c>
      <c r="DT7" s="5" t="s">
        <v>1380</v>
      </c>
      <c r="DV7" s="5" t="s">
        <v>1708</v>
      </c>
      <c r="DX7" s="5" t="s">
        <v>1200</v>
      </c>
      <c r="DZ7" s="5" t="s">
        <v>1386</v>
      </c>
      <c r="EA7" s="5" t="s">
        <v>1387</v>
      </c>
      <c r="EB7" s="5" t="s">
        <v>1388</v>
      </c>
      <c r="ED7" s="38" t="s">
        <v>1392</v>
      </c>
      <c r="EF7" s="5" t="s">
        <v>1394</v>
      </c>
      <c r="EG7" s="5" t="s">
        <v>1395</v>
      </c>
      <c r="EH7" s="5" t="s">
        <v>1396</v>
      </c>
      <c r="EJ7" s="5" t="s">
        <v>1400</v>
      </c>
      <c r="EK7" s="5" t="s">
        <v>1401</v>
      </c>
      <c r="EL7" s="5" t="s">
        <v>1402</v>
      </c>
      <c r="EN7" s="5" t="s">
        <v>1810</v>
      </c>
      <c r="EP7" s="69" t="s">
        <v>1353</v>
      </c>
      <c r="EQ7" s="69" t="s">
        <v>1354</v>
      </c>
      <c r="ER7" s="69" t="s">
        <v>1355</v>
      </c>
      <c r="ET7" s="69" t="s">
        <v>1826</v>
      </c>
      <c r="EU7" s="69" t="s">
        <v>1827</v>
      </c>
      <c r="EV7" s="69" t="s">
        <v>1828</v>
      </c>
      <c r="EW7" s="69" t="s">
        <v>1829</v>
      </c>
      <c r="EY7" s="69" t="s">
        <v>1409</v>
      </c>
      <c r="EZ7" s="69" t="s">
        <v>1410</v>
      </c>
      <c r="FA7" s="69" t="s">
        <v>1411</v>
      </c>
      <c r="FC7" s="69" t="s">
        <v>214</v>
      </c>
      <c r="FE7" s="38" t="s">
        <v>714</v>
      </c>
      <c r="FF7" s="38" t="s">
        <v>1150</v>
      </c>
      <c r="FH7" s="38" t="s">
        <v>1415</v>
      </c>
      <c r="FI7" s="38" t="s">
        <v>1363</v>
      </c>
      <c r="FJ7" s="38" t="s">
        <v>1416</v>
      </c>
      <c r="FK7" s="38" t="s">
        <v>1417</v>
      </c>
      <c r="FM7" s="69" t="s">
        <v>1826</v>
      </c>
      <c r="FN7" s="69" t="s">
        <v>1827</v>
      </c>
      <c r="FO7" s="69" t="s">
        <v>1828</v>
      </c>
      <c r="FP7" s="69" t="s">
        <v>1829</v>
      </c>
      <c r="FR7" s="69" t="s">
        <v>514</v>
      </c>
      <c r="FT7" s="69" t="s">
        <v>1409</v>
      </c>
      <c r="FU7" s="69" t="s">
        <v>1410</v>
      </c>
      <c r="FV7" s="69" t="s">
        <v>1411</v>
      </c>
      <c r="FW7" s="69" t="s">
        <v>1423</v>
      </c>
      <c r="FX7" s="69" t="s">
        <v>1422</v>
      </c>
      <c r="FZ7" s="69" t="s">
        <v>1257</v>
      </c>
      <c r="GA7" s="69" t="s">
        <v>1257</v>
      </c>
      <c r="GB7" s="69" t="s">
        <v>1258</v>
      </c>
      <c r="GD7" s="69" t="s">
        <v>222</v>
      </c>
      <c r="GE7" s="69" t="s">
        <v>200</v>
      </c>
      <c r="GF7" s="69" t="s">
        <v>203</v>
      </c>
      <c r="GG7" s="69" t="s">
        <v>482</v>
      </c>
      <c r="GI7" s="69" t="s">
        <v>1257</v>
      </c>
      <c r="GJ7" s="69" t="s">
        <v>1257</v>
      </c>
      <c r="GK7" s="69" t="s">
        <v>1258</v>
      </c>
      <c r="GM7" s="69" t="s">
        <v>222</v>
      </c>
      <c r="GN7" s="69" t="s">
        <v>235</v>
      </c>
      <c r="GO7" s="69" t="s">
        <v>200</v>
      </c>
      <c r="GP7" s="69" t="s">
        <v>223</v>
      </c>
      <c r="GR7" s="69" t="s">
        <v>222</v>
      </c>
      <c r="GS7" s="69" t="s">
        <v>235</v>
      </c>
      <c r="GT7" s="69" t="s">
        <v>200</v>
      </c>
      <c r="GU7" s="69" t="s">
        <v>223</v>
      </c>
      <c r="GW7" s="38" t="s">
        <v>1024</v>
      </c>
      <c r="GX7" s="38" t="s">
        <v>1025</v>
      </c>
      <c r="GZ7" s="38" t="s">
        <v>1023</v>
      </c>
      <c r="HA7" s="38" t="s">
        <v>1865</v>
      </c>
      <c r="HB7" s="38" t="s">
        <v>1025</v>
      </c>
      <c r="HC7" s="38" t="s">
        <v>1017</v>
      </c>
      <c r="HE7" s="38" t="s">
        <v>255</v>
      </c>
      <c r="HF7" s="38" t="s">
        <v>256</v>
      </c>
      <c r="HG7" s="38" t="s">
        <v>257</v>
      </c>
      <c r="HH7" s="38" t="s">
        <v>258</v>
      </c>
      <c r="HI7" s="38" t="s">
        <v>259</v>
      </c>
      <c r="HJ7" s="38" t="s">
        <v>260</v>
      </c>
      <c r="HL7" s="38" t="s">
        <v>1023</v>
      </c>
      <c r="HM7" s="38" t="s">
        <v>1024</v>
      </c>
      <c r="HN7" s="38" t="s">
        <v>1053</v>
      </c>
      <c r="HO7" s="38" t="s">
        <v>271</v>
      </c>
      <c r="HQ7" s="38" t="s">
        <v>1023</v>
      </c>
      <c r="HR7" s="38" t="s">
        <v>1865</v>
      </c>
      <c r="HS7" s="38" t="s">
        <v>1025</v>
      </c>
      <c r="HT7" s="38" t="s">
        <v>1017</v>
      </c>
      <c r="HV7" s="38" t="s">
        <v>255</v>
      </c>
      <c r="HW7" s="38" t="s">
        <v>256</v>
      </c>
      <c r="HX7" s="38" t="s">
        <v>257</v>
      </c>
      <c r="HY7" s="38" t="s">
        <v>258</v>
      </c>
      <c r="HZ7" s="38" t="s">
        <v>259</v>
      </c>
      <c r="IA7" s="38" t="s">
        <v>260</v>
      </c>
      <c r="IC7" s="38" t="s">
        <v>255</v>
      </c>
      <c r="ID7" s="38" t="s">
        <v>256</v>
      </c>
      <c r="IE7" s="38" t="s">
        <v>257</v>
      </c>
      <c r="IF7" s="38" t="s">
        <v>258</v>
      </c>
      <c r="IG7" s="38" t="s">
        <v>259</v>
      </c>
      <c r="IH7" s="38" t="s">
        <v>260</v>
      </c>
      <c r="IJ7" s="38" t="s">
        <v>1227</v>
      </c>
      <c r="IK7" s="38" t="s">
        <v>1218</v>
      </c>
      <c r="IL7" s="38" t="s">
        <v>1219</v>
      </c>
      <c r="IM7" s="38" t="s">
        <v>1220</v>
      </c>
      <c r="IO7" s="69" t="s">
        <v>255</v>
      </c>
      <c r="IP7" s="69" t="s">
        <v>256</v>
      </c>
      <c r="IQ7" s="69" t="s">
        <v>282</v>
      </c>
      <c r="IR7" s="69" t="s">
        <v>283</v>
      </c>
      <c r="IS7" s="69" t="s">
        <v>740</v>
      </c>
      <c r="IU7" s="69" t="s">
        <v>255</v>
      </c>
      <c r="IV7" s="69" t="s">
        <v>256</v>
      </c>
      <c r="IW7" s="69" t="s">
        <v>282</v>
      </c>
      <c r="IX7" s="69" t="s">
        <v>259</v>
      </c>
      <c r="IY7" s="69" t="s">
        <v>279</v>
      </c>
      <c r="IZ7" s="69" t="s">
        <v>260</v>
      </c>
      <c r="JA7" s="69" t="s">
        <v>739</v>
      </c>
      <c r="JB7" s="69" t="s">
        <v>283</v>
      </c>
      <c r="JC7" s="69" t="s">
        <v>740</v>
      </c>
      <c r="JE7" s="38" t="s">
        <v>289</v>
      </c>
      <c r="JF7" s="38" t="s">
        <v>290</v>
      </c>
      <c r="JG7" s="5" t="s">
        <v>291</v>
      </c>
      <c r="JI7" s="38" t="s">
        <v>1323</v>
      </c>
      <c r="JJ7" s="38" t="s">
        <v>1218</v>
      </c>
      <c r="JK7" s="38" t="s">
        <v>1219</v>
      </c>
      <c r="JL7" s="69" t="s">
        <v>1487</v>
      </c>
      <c r="JM7" s="5" t="s">
        <v>1324</v>
      </c>
      <c r="JO7" s="69" t="s">
        <v>255</v>
      </c>
      <c r="JP7" s="69" t="s">
        <v>256</v>
      </c>
      <c r="JQ7" s="69" t="s">
        <v>282</v>
      </c>
      <c r="JR7" s="69" t="s">
        <v>259</v>
      </c>
      <c r="JS7" s="69" t="s">
        <v>765</v>
      </c>
      <c r="JT7" s="69" t="s">
        <v>766</v>
      </c>
      <c r="JU7" s="69" t="s">
        <v>260</v>
      </c>
      <c r="JV7" s="69" t="s">
        <v>293</v>
      </c>
      <c r="JX7" s="69" t="s">
        <v>255</v>
      </c>
      <c r="JY7" s="69" t="s">
        <v>282</v>
      </c>
      <c r="JZ7" s="69" t="s">
        <v>295</v>
      </c>
      <c r="KA7" s="69" t="s">
        <v>789</v>
      </c>
      <c r="KB7" s="69" t="s">
        <v>790</v>
      </c>
      <c r="KC7" s="69" t="s">
        <v>791</v>
      </c>
      <c r="KD7" s="69" t="s">
        <v>792</v>
      </c>
      <c r="KF7" s="69" t="s">
        <v>255</v>
      </c>
      <c r="KG7" s="69" t="s">
        <v>256</v>
      </c>
      <c r="KH7" s="69" t="s">
        <v>282</v>
      </c>
      <c r="KI7" s="69" t="s">
        <v>295</v>
      </c>
      <c r="KJ7" s="69" t="s">
        <v>789</v>
      </c>
      <c r="KK7" s="69" t="s">
        <v>790</v>
      </c>
      <c r="KL7" s="69" t="s">
        <v>791</v>
      </c>
      <c r="KM7" s="69" t="s">
        <v>792</v>
      </c>
      <c r="KO7" s="5" t="s">
        <v>116</v>
      </c>
      <c r="KQ7" s="69" t="s">
        <v>289</v>
      </c>
      <c r="KS7" s="69" t="s">
        <v>1261</v>
      </c>
      <c r="KT7" s="69" t="s">
        <v>1262</v>
      </c>
      <c r="KV7" s="69" t="s">
        <v>255</v>
      </c>
      <c r="KW7" s="69" t="s">
        <v>282</v>
      </c>
      <c r="KX7" s="69" t="s">
        <v>317</v>
      </c>
      <c r="KY7" s="69" t="s">
        <v>803</v>
      </c>
      <c r="LA7" s="69" t="s">
        <v>804</v>
      </c>
      <c r="LB7" s="69" t="s">
        <v>805</v>
      </c>
      <c r="LD7" s="38" t="s">
        <v>317</v>
      </c>
      <c r="LF7" s="69" t="s">
        <v>903</v>
      </c>
      <c r="LG7" s="69" t="s">
        <v>256</v>
      </c>
      <c r="LH7" s="69" t="s">
        <v>319</v>
      </c>
      <c r="LI7" s="69" t="s">
        <v>317</v>
      </c>
      <c r="LJ7" s="69" t="s">
        <v>904</v>
      </c>
      <c r="LL7" s="69" t="s">
        <v>258</v>
      </c>
      <c r="LN7" s="69" t="s">
        <v>255</v>
      </c>
      <c r="LO7" s="69" t="s">
        <v>320</v>
      </c>
      <c r="LP7" s="69" t="s">
        <v>282</v>
      </c>
      <c r="LQ7" s="69" t="s">
        <v>764</v>
      </c>
      <c r="LR7" s="5" t="s">
        <v>321</v>
      </c>
      <c r="LS7" s="69" t="s">
        <v>295</v>
      </c>
      <c r="LT7" s="69" t="s">
        <v>322</v>
      </c>
      <c r="LU7" s="69" t="s">
        <v>766</v>
      </c>
      <c r="LV7" s="5" t="s">
        <v>323</v>
      </c>
      <c r="LW7" s="69" t="s">
        <v>824</v>
      </c>
      <c r="LX7" s="69" t="s">
        <v>825</v>
      </c>
      <c r="LY7" s="69" t="s">
        <v>826</v>
      </c>
      <c r="MA7" s="69" t="s">
        <v>853</v>
      </c>
      <c r="MB7" s="69" t="s">
        <v>854</v>
      </c>
      <c r="MC7" s="69" t="s">
        <v>855</v>
      </c>
      <c r="MD7" s="69" t="s">
        <v>856</v>
      </c>
      <c r="ME7" s="5" t="s">
        <v>318</v>
      </c>
      <c r="MF7" s="69" t="s">
        <v>857</v>
      </c>
      <c r="MG7" s="69" t="s">
        <v>858</v>
      </c>
      <c r="MH7" s="69" t="s">
        <v>859</v>
      </c>
      <c r="MI7" s="69" t="s">
        <v>860</v>
      </c>
      <c r="MK7" s="69" t="s">
        <v>562</v>
      </c>
      <c r="ML7" s="69" t="s">
        <v>966</v>
      </c>
      <c r="MN7" s="5" t="s">
        <v>1282</v>
      </c>
      <c r="MO7" s="5" t="s">
        <v>1283</v>
      </c>
      <c r="MP7" s="5" t="s">
        <v>1284</v>
      </c>
      <c r="MQ7" s="5" t="s">
        <v>1292</v>
      </c>
      <c r="MR7" s="5" t="s">
        <v>1315</v>
      </c>
    </row>
    <row r="8" spans="1:356" ht="22.5" customHeight="1" x14ac:dyDescent="0.3">
      <c r="A8" s="11" t="s">
        <v>403</v>
      </c>
      <c r="B8" s="12" t="s">
        <v>1553</v>
      </c>
      <c r="D8" s="12" t="s">
        <v>1505</v>
      </c>
      <c r="E8" s="12" t="s">
        <v>1732</v>
      </c>
      <c r="F8" s="12" t="s">
        <v>1506</v>
      </c>
      <c r="G8" s="12" t="s">
        <v>1744</v>
      </c>
      <c r="H8" s="12" t="s">
        <v>1560</v>
      </c>
      <c r="J8" s="12" t="s">
        <v>1507</v>
      </c>
      <c r="K8" s="12" t="s">
        <v>1698</v>
      </c>
      <c r="L8" s="12" t="s">
        <v>1697</v>
      </c>
      <c r="M8" s="12" t="s">
        <v>1509</v>
      </c>
      <c r="O8" s="12" t="s">
        <v>1631</v>
      </c>
      <c r="P8" s="12" t="s">
        <v>1510</v>
      </c>
      <c r="R8" s="12" t="s">
        <v>1511</v>
      </c>
      <c r="T8" s="12" t="s">
        <v>305</v>
      </c>
      <c r="V8" s="12" t="s">
        <v>312</v>
      </c>
      <c r="W8" s="12" t="s">
        <v>1512</v>
      </c>
      <c r="Y8" s="12" t="s">
        <v>391</v>
      </c>
      <c r="Z8" s="12" t="s">
        <v>392</v>
      </c>
      <c r="AB8" s="12" t="s">
        <v>178</v>
      </c>
      <c r="AC8" s="12" t="s">
        <v>443</v>
      </c>
      <c r="AE8" s="12" t="s">
        <v>670</v>
      </c>
      <c r="AG8" s="12" t="s">
        <v>1337</v>
      </c>
      <c r="AH8" s="12" t="s">
        <v>1338</v>
      </c>
      <c r="AI8" s="12" t="s">
        <v>1339</v>
      </c>
      <c r="AK8" s="12" t="s">
        <v>692</v>
      </c>
      <c r="AM8" s="12" t="s">
        <v>1474</v>
      </c>
      <c r="AO8" s="12" t="s">
        <v>195</v>
      </c>
      <c r="AQ8" s="12" t="s">
        <v>704</v>
      </c>
      <c r="AR8" s="12" t="s">
        <v>706</v>
      </c>
      <c r="AS8" s="12" t="s">
        <v>707</v>
      </c>
      <c r="AU8" s="12" t="s">
        <v>1344</v>
      </c>
      <c r="AV8" s="12" t="s">
        <v>1345</v>
      </c>
      <c r="AW8" s="12" t="s">
        <v>1346</v>
      </c>
      <c r="AX8" s="12" t="s">
        <v>1347</v>
      </c>
      <c r="AZ8" s="12" t="s">
        <v>49</v>
      </c>
      <c r="BA8" s="12" t="s">
        <v>446</v>
      </c>
      <c r="BB8" s="12" t="s">
        <v>57</v>
      </c>
      <c r="BC8" s="12" t="s">
        <v>58</v>
      </c>
      <c r="BE8" s="12" t="s">
        <v>951</v>
      </c>
      <c r="BF8" s="12" t="s">
        <v>952</v>
      </c>
      <c r="BG8" s="12" t="s">
        <v>953</v>
      </c>
      <c r="BH8" s="12" t="s">
        <v>954</v>
      </c>
      <c r="BI8" s="12" t="s">
        <v>955</v>
      </c>
      <c r="BK8" s="12" t="s">
        <v>1348</v>
      </c>
      <c r="BL8" s="12" t="s">
        <v>1349</v>
      </c>
      <c r="BM8" s="12" t="s">
        <v>1350</v>
      </c>
      <c r="BN8" s="12" t="s">
        <v>1351</v>
      </c>
      <c r="BO8" s="12" t="s">
        <v>1352</v>
      </c>
      <c r="BQ8" s="12" t="s">
        <v>1758</v>
      </c>
      <c r="BS8" s="12" t="s">
        <v>1775</v>
      </c>
      <c r="BU8" s="12" t="s">
        <v>715</v>
      </c>
      <c r="BV8" s="12" t="s">
        <v>716</v>
      </c>
      <c r="BW8" s="12" t="s">
        <v>717</v>
      </c>
      <c r="BY8" s="12" t="s">
        <v>1356</v>
      </c>
      <c r="BZ8" s="12" t="s">
        <v>1357</v>
      </c>
      <c r="CA8" s="12" t="s">
        <v>1358</v>
      </c>
      <c r="CC8" s="12" t="s">
        <v>1680</v>
      </c>
      <c r="CE8" s="12" t="s">
        <v>992</v>
      </c>
      <c r="CG8" s="12" t="s">
        <v>1361</v>
      </c>
      <c r="CH8" s="12" t="s">
        <v>1362</v>
      </c>
      <c r="CJ8" s="12" t="s">
        <v>1789</v>
      </c>
      <c r="CL8" s="12" t="s">
        <v>1193</v>
      </c>
      <c r="CN8" s="12" t="s">
        <v>732</v>
      </c>
      <c r="CP8" s="12" t="s">
        <v>1364</v>
      </c>
      <c r="CQ8" s="12" t="s">
        <v>1365</v>
      </c>
      <c r="CR8" s="12" t="s">
        <v>1366</v>
      </c>
      <c r="CT8" s="12" t="s">
        <v>1690</v>
      </c>
      <c r="CV8" s="12" t="s">
        <v>1368</v>
      </c>
      <c r="CW8" s="12" t="s">
        <v>1369</v>
      </c>
      <c r="CX8" s="12" t="s">
        <v>1370</v>
      </c>
      <c r="CZ8" s="12" t="s">
        <v>1802</v>
      </c>
      <c r="DB8" s="12" t="s">
        <v>1449</v>
      </c>
      <c r="DC8" s="12" t="s">
        <v>1450</v>
      </c>
      <c r="DD8" s="12" t="s">
        <v>1451</v>
      </c>
      <c r="DF8" s="12" t="s">
        <v>1109</v>
      </c>
      <c r="DG8" s="12" t="s">
        <v>1110</v>
      </c>
      <c r="DI8" s="12" t="s">
        <v>1374</v>
      </c>
      <c r="DJ8" s="12" t="s">
        <v>1375</v>
      </c>
      <c r="DK8" s="12" t="s">
        <v>1376</v>
      </c>
      <c r="DM8" s="12" t="s">
        <v>970</v>
      </c>
      <c r="DO8" s="12" t="s">
        <v>1381</v>
      </c>
      <c r="DP8" s="12" t="s">
        <v>1382</v>
      </c>
      <c r="DR8" s="12" t="s">
        <v>1383</v>
      </c>
      <c r="DS8" s="12" t="s">
        <v>1384</v>
      </c>
      <c r="DT8" s="12" t="s">
        <v>1385</v>
      </c>
      <c r="DV8" s="12" t="s">
        <v>1703</v>
      </c>
      <c r="DX8" s="12" t="s">
        <v>1198</v>
      </c>
      <c r="DZ8" s="12" t="s">
        <v>1389</v>
      </c>
      <c r="EA8" s="12" t="s">
        <v>1390</v>
      </c>
      <c r="EB8" s="12" t="s">
        <v>1391</v>
      </c>
      <c r="ED8" s="12" t="s">
        <v>1393</v>
      </c>
      <c r="EF8" s="12" t="s">
        <v>1397</v>
      </c>
      <c r="EG8" s="12" t="s">
        <v>1398</v>
      </c>
      <c r="EH8" s="12" t="s">
        <v>1399</v>
      </c>
      <c r="EJ8" s="12" t="s">
        <v>1403</v>
      </c>
      <c r="EK8" s="12" t="s">
        <v>1404</v>
      </c>
      <c r="EL8" s="12" t="s">
        <v>1405</v>
      </c>
      <c r="EN8" s="12" t="s">
        <v>1808</v>
      </c>
      <c r="EP8" s="12" t="s">
        <v>1406</v>
      </c>
      <c r="EQ8" s="12" t="s">
        <v>1407</v>
      </c>
      <c r="ER8" s="12" t="s">
        <v>1408</v>
      </c>
      <c r="ET8" s="12" t="s">
        <v>1821</v>
      </c>
      <c r="EU8" s="12" t="s">
        <v>1822</v>
      </c>
      <c r="EV8" s="12" t="s">
        <v>1823</v>
      </c>
      <c r="EW8" s="12" t="s">
        <v>59</v>
      </c>
      <c r="EY8" s="12" t="s">
        <v>1412</v>
      </c>
      <c r="EZ8" s="12" t="s">
        <v>1413</v>
      </c>
      <c r="FA8" s="12" t="s">
        <v>1414</v>
      </c>
      <c r="FC8" s="12" t="s">
        <v>1671</v>
      </c>
      <c r="FE8" s="12" t="s">
        <v>1148</v>
      </c>
      <c r="FF8" s="12" t="s">
        <v>1149</v>
      </c>
      <c r="FH8" s="12" t="s">
        <v>1418</v>
      </c>
      <c r="FI8" s="12" t="s">
        <v>1419</v>
      </c>
      <c r="FJ8" s="12" t="s">
        <v>1420</v>
      </c>
      <c r="FK8" s="12" t="s">
        <v>1421</v>
      </c>
      <c r="FM8" s="12" t="s">
        <v>1840</v>
      </c>
      <c r="FN8" s="12" t="s">
        <v>1841</v>
      </c>
      <c r="FO8" s="12" t="s">
        <v>1842</v>
      </c>
      <c r="FP8" s="12" t="s">
        <v>1843</v>
      </c>
      <c r="FR8" s="12" t="s">
        <v>518</v>
      </c>
      <c r="FT8" s="12" t="s">
        <v>1424</v>
      </c>
      <c r="FU8" s="12" t="s">
        <v>1425</v>
      </c>
      <c r="FV8" s="12" t="s">
        <v>1426</v>
      </c>
      <c r="FW8" s="12" t="s">
        <v>1427</v>
      </c>
      <c r="FX8" s="12" t="s">
        <v>1428</v>
      </c>
      <c r="FZ8" s="12" t="s">
        <v>1243</v>
      </c>
      <c r="GA8" s="12" t="s">
        <v>1725</v>
      </c>
      <c r="GB8" s="12" t="s">
        <v>1244</v>
      </c>
      <c r="GD8" s="12" t="s">
        <v>483</v>
      </c>
      <c r="GE8" s="12" t="s">
        <v>484</v>
      </c>
      <c r="GF8" s="12" t="s">
        <v>485</v>
      </c>
      <c r="GG8" s="12" t="s">
        <v>486</v>
      </c>
      <c r="GI8" s="12" t="s">
        <v>1255</v>
      </c>
      <c r="GJ8" s="12" t="s">
        <v>1728</v>
      </c>
      <c r="GK8" s="12" t="s">
        <v>1256</v>
      </c>
      <c r="GM8" s="12" t="s">
        <v>497</v>
      </c>
      <c r="GN8" s="12" t="s">
        <v>498</v>
      </c>
      <c r="GO8" s="12" t="s">
        <v>499</v>
      </c>
      <c r="GP8" s="12" t="s">
        <v>500</v>
      </c>
      <c r="GR8" s="12" t="s">
        <v>1513</v>
      </c>
      <c r="GS8" s="12" t="s">
        <v>1514</v>
      </c>
      <c r="GT8" s="12" t="s">
        <v>1515</v>
      </c>
      <c r="GU8" s="12" t="s">
        <v>1516</v>
      </c>
      <c r="GW8" s="12" t="s">
        <v>1020</v>
      </c>
      <c r="GX8" s="12" t="s">
        <v>1021</v>
      </c>
      <c r="GZ8" s="12" t="s">
        <v>1858</v>
      </c>
      <c r="HA8" s="12" t="s">
        <v>59</v>
      </c>
      <c r="HB8" s="12" t="s">
        <v>59</v>
      </c>
      <c r="HC8" s="12" t="s">
        <v>59</v>
      </c>
      <c r="HE8" s="12" t="s">
        <v>1625</v>
      </c>
      <c r="HF8" s="12" t="s">
        <v>1626</v>
      </c>
      <c r="HG8" s="12" t="s">
        <v>1627</v>
      </c>
      <c r="HH8" s="12" t="s">
        <v>1628</v>
      </c>
      <c r="HI8" s="12" t="s">
        <v>1629</v>
      </c>
      <c r="HJ8" s="12" t="s">
        <v>1630</v>
      </c>
      <c r="HL8" s="12" t="s">
        <v>1058</v>
      </c>
      <c r="HM8" s="12" t="s">
        <v>1059</v>
      </c>
      <c r="HN8" s="12" t="s">
        <v>1060</v>
      </c>
      <c r="HO8" s="12" t="s">
        <v>1061</v>
      </c>
      <c r="HQ8" s="12" t="s">
        <v>59</v>
      </c>
      <c r="HR8" s="12" t="s">
        <v>1869</v>
      </c>
      <c r="HS8" s="12" t="s">
        <v>59</v>
      </c>
      <c r="HT8" s="12" t="s">
        <v>59</v>
      </c>
      <c r="HV8" s="12" t="s">
        <v>1521</v>
      </c>
      <c r="HW8" s="12" t="s">
        <v>1522</v>
      </c>
      <c r="HX8" s="12" t="s">
        <v>1523</v>
      </c>
      <c r="HY8" s="12" t="s">
        <v>1524</v>
      </c>
      <c r="HZ8" s="12" t="s">
        <v>1525</v>
      </c>
      <c r="IA8" s="12" t="s">
        <v>1526</v>
      </c>
      <c r="IC8" s="12" t="s">
        <v>1597</v>
      </c>
      <c r="ID8" s="12" t="s">
        <v>1598</v>
      </c>
      <c r="IE8" s="12" t="s">
        <v>1599</v>
      </c>
      <c r="IF8" s="12" t="s">
        <v>1600</v>
      </c>
      <c r="IG8" s="12" t="s">
        <v>1601</v>
      </c>
      <c r="IH8" s="12" t="s">
        <v>1602</v>
      </c>
      <c r="IJ8" s="12" t="s">
        <v>1214</v>
      </c>
      <c r="IK8" s="12" t="s">
        <v>1215</v>
      </c>
      <c r="IL8" s="12" t="s">
        <v>1216</v>
      </c>
      <c r="IM8" s="12" t="s">
        <v>1217</v>
      </c>
      <c r="IO8" s="12" t="s">
        <v>1530</v>
      </c>
      <c r="IP8" s="12" t="s">
        <v>1531</v>
      </c>
      <c r="IQ8" s="12" t="s">
        <v>1532</v>
      </c>
      <c r="IR8" s="12" t="s">
        <v>1537</v>
      </c>
      <c r="IS8" s="12" t="s">
        <v>1538</v>
      </c>
      <c r="IU8" s="12" t="s">
        <v>1603</v>
      </c>
      <c r="IV8" s="12" t="s">
        <v>1604</v>
      </c>
      <c r="IW8" s="12" t="s">
        <v>1605</v>
      </c>
      <c r="IX8" s="12" t="s">
        <v>1606</v>
      </c>
      <c r="IY8" s="12" t="s">
        <v>1607</v>
      </c>
      <c r="IZ8" s="12" t="s">
        <v>1608</v>
      </c>
      <c r="JA8" s="12" t="s">
        <v>1609</v>
      </c>
      <c r="JB8" s="12" t="s">
        <v>1610</v>
      </c>
      <c r="JC8" s="12" t="s">
        <v>1611</v>
      </c>
      <c r="JE8" s="12" t="s">
        <v>1089</v>
      </c>
      <c r="JF8" s="12" t="s">
        <v>1090</v>
      </c>
      <c r="JG8" s="12" t="s">
        <v>1091</v>
      </c>
      <c r="JI8" s="12" t="s">
        <v>1319</v>
      </c>
      <c r="JJ8" s="12" t="s">
        <v>1320</v>
      </c>
      <c r="JK8" s="12" t="s">
        <v>1321</v>
      </c>
      <c r="JL8" s="12" t="s">
        <v>1484</v>
      </c>
      <c r="JM8" s="12" t="s">
        <v>1322</v>
      </c>
      <c r="JO8" s="12" t="s">
        <v>1178</v>
      </c>
      <c r="JP8" s="12" t="s">
        <v>1179</v>
      </c>
      <c r="JQ8" s="12" t="s">
        <v>1180</v>
      </c>
      <c r="JR8" s="12" t="s">
        <v>1181</v>
      </c>
      <c r="JS8" s="12" t="s">
        <v>1488</v>
      </c>
      <c r="JT8" s="12" t="s">
        <v>1499</v>
      </c>
      <c r="JU8" s="12" t="s">
        <v>1182</v>
      </c>
      <c r="JV8" s="12" t="s">
        <v>1183</v>
      </c>
      <c r="JX8" s="12" t="s">
        <v>1540</v>
      </c>
      <c r="JY8" s="12" t="s">
        <v>1542</v>
      </c>
      <c r="JZ8" s="12" t="s">
        <v>1543</v>
      </c>
      <c r="KA8" s="12" t="s">
        <v>1544</v>
      </c>
      <c r="KB8" s="12" t="s">
        <v>1545</v>
      </c>
      <c r="KC8" s="12" t="s">
        <v>1546</v>
      </c>
      <c r="KD8" s="12" t="s">
        <v>1547</v>
      </c>
      <c r="KF8" s="12" t="s">
        <v>1614</v>
      </c>
      <c r="KG8" s="12" t="s">
        <v>1615</v>
      </c>
      <c r="KH8" s="12" t="s">
        <v>1616</v>
      </c>
      <c r="KI8" s="12" t="s">
        <v>1617</v>
      </c>
      <c r="KJ8" s="12" t="s">
        <v>1618</v>
      </c>
      <c r="KK8" s="12" t="s">
        <v>1619</v>
      </c>
      <c r="KL8" s="12" t="s">
        <v>1620</v>
      </c>
      <c r="KM8" s="12" t="s">
        <v>1621</v>
      </c>
      <c r="KO8" s="12" t="s">
        <v>71</v>
      </c>
      <c r="KQ8" s="12" t="s">
        <v>1103</v>
      </c>
      <c r="KS8" s="12" t="s">
        <v>1259</v>
      </c>
      <c r="KT8" s="12" t="s">
        <v>1260</v>
      </c>
      <c r="KV8" s="12" t="s">
        <v>1170</v>
      </c>
      <c r="KW8" s="12" t="s">
        <v>1171</v>
      </c>
      <c r="KX8" s="12" t="s">
        <v>1172</v>
      </c>
      <c r="KY8" s="12" t="s">
        <v>1468</v>
      </c>
      <c r="LA8" s="12" t="s">
        <v>1173</v>
      </c>
      <c r="LB8" s="12" t="s">
        <v>1174</v>
      </c>
      <c r="LD8" s="12" t="s">
        <v>301</v>
      </c>
      <c r="LF8" s="12" t="s">
        <v>905</v>
      </c>
      <c r="LG8" s="12" t="s">
        <v>906</v>
      </c>
      <c r="LH8" s="12" t="s">
        <v>907</v>
      </c>
      <c r="LI8" s="12" t="s">
        <v>908</v>
      </c>
      <c r="LJ8" s="12" t="s">
        <v>909</v>
      </c>
      <c r="LL8" s="12" t="s">
        <v>530</v>
      </c>
      <c r="LN8" s="12" t="s">
        <v>827</v>
      </c>
      <c r="LO8" s="12" t="s">
        <v>828</v>
      </c>
      <c r="LP8" s="12" t="s">
        <v>829</v>
      </c>
      <c r="LQ8" s="12" t="s">
        <v>830</v>
      </c>
      <c r="LR8" s="12" t="s">
        <v>831</v>
      </c>
      <c r="LS8" s="12" t="s">
        <v>832</v>
      </c>
      <c r="LT8" s="12" t="s">
        <v>833</v>
      </c>
      <c r="LU8" s="12" t="s">
        <v>990</v>
      </c>
      <c r="LV8" s="12" t="s">
        <v>834</v>
      </c>
      <c r="LW8" s="12" t="s">
        <v>835</v>
      </c>
      <c r="LX8" s="12" t="s">
        <v>836</v>
      </c>
      <c r="LY8" s="12" t="s">
        <v>837</v>
      </c>
      <c r="MA8" s="12" t="s">
        <v>861</v>
      </c>
      <c r="MB8" s="12" t="s">
        <v>862</v>
      </c>
      <c r="MC8" s="12" t="s">
        <v>863</v>
      </c>
      <c r="MD8" s="12" t="s">
        <v>991</v>
      </c>
      <c r="ME8" s="12" t="s">
        <v>864</v>
      </c>
      <c r="MF8" s="12" t="s">
        <v>865</v>
      </c>
      <c r="MG8" s="12" t="s">
        <v>866</v>
      </c>
      <c r="MH8" s="12" t="s">
        <v>867</v>
      </c>
      <c r="MI8" s="12" t="s">
        <v>868</v>
      </c>
      <c r="MK8" s="12" t="s">
        <v>556</v>
      </c>
      <c r="ML8" s="12" t="s">
        <v>557</v>
      </c>
      <c r="MN8" s="12" t="s">
        <v>1264</v>
      </c>
      <c r="MO8" s="12" t="s">
        <v>1265</v>
      </c>
      <c r="MP8" s="12" t="s">
        <v>1266</v>
      </c>
      <c r="MQ8" s="12" t="s">
        <v>1267</v>
      </c>
      <c r="MR8" s="12" t="s">
        <v>1268</v>
      </c>
    </row>
    <row r="9" spans="1:356" ht="22.5" customHeight="1" x14ac:dyDescent="0.3">
      <c r="A9" s="32" t="s">
        <v>56</v>
      </c>
      <c r="B9" s="51" t="str">
        <f>HYPERLINK("https://psref.lenovo.com/Detail/ThinkPad/ThinkPad_L14_Gen_1_AMD?M="&amp;B8,"» Online-Datenblatt")</f>
        <v>» Online-Datenblatt</v>
      </c>
      <c r="C9" s="61" t="s">
        <v>202</v>
      </c>
      <c r="D9" s="51" t="str">
        <f>HYPERLINK("https://psref.lenovo.com/Detail/ThinkPad/ThinkPad_L15_Gen_1_AMD?M="&amp;D8,"» Online-Datenblatt")</f>
        <v>» Online-Datenblatt</v>
      </c>
      <c r="E9" s="51" t="str">
        <f>HYPERLINK("https://psref.lenovo.com/Detail/ThinkPad/ThinkPad_L15_Gen_1_AMD?M="&amp;E8,"» Online-Datenblatt")</f>
        <v>» Online-Datenblatt</v>
      </c>
      <c r="F9" s="41" t="str">
        <f>HYPERLINK("https://psref.lenovo.com/Detail/ThinkPad/ThinkPad_L15_Gen_1_AMD?M="&amp;F8,"» Online-Datenblatt")</f>
        <v>» Online-Datenblatt</v>
      </c>
      <c r="G9" s="51" t="str">
        <f>HYPERLINK("https://psref.lenovo.com/Detail/ThinkPad/ThinkPad_L15_Gen_1_AMD?M="&amp;G8,"» Online-Datenblatt")</f>
        <v>» Online-Datenblatt</v>
      </c>
      <c r="H9" s="41" t="str">
        <f>HYPERLINK("https://psref.lenovo.com/Detail/ThinkPad/ThinkPad_L15_Gen_1_AMD?M="&amp;H8,"» Online-Datenblatt")</f>
        <v>» Online-Datenblatt</v>
      </c>
      <c r="I9" s="61" t="s">
        <v>202</v>
      </c>
      <c r="J9" s="41" t="str">
        <f>HYPERLINK("https://psref.lenovo.com/Detail/ThinkPad/ThinkPad_T14_Gen_1_AMD?M="&amp;J8,"» Online-Datenblatt")</f>
        <v>» Online-Datenblatt</v>
      </c>
      <c r="K9" s="41" t="str">
        <f>HYPERLINK("https://psref.lenovo.com/Detail/ThinkPad/ThinkPad_T14_Gen_1_AMD?M="&amp;K8,"» Online-Datenblatt")</f>
        <v>» Online-Datenblatt</v>
      </c>
      <c r="L9" s="41" t="str">
        <f>HYPERLINK("https://psref.lenovo.com/Detail/ThinkPad/ThinkPad_T14_Gen_1_AMD?M="&amp;L8,"» Online-Datenblatt")</f>
        <v>» Online-Datenblatt</v>
      </c>
      <c r="M9" s="41" t="str">
        <f>HYPERLINK("https://psref.lenovo.com/Detail/ThinkPad/ThinkPad_T14_Gen_1_AMD?M="&amp;M8,"» Online-Datenblatt")</f>
        <v>» Online-Datenblatt</v>
      </c>
      <c r="N9" s="61" t="s">
        <v>202</v>
      </c>
      <c r="O9" s="51" t="str">
        <f>HYPERLINK("https://psref.lenovo.com/Detail/ThinkPad/ThinkPad_T14s_Gen_1_AMD?M="&amp;O8,"» Online-Datenblatt")</f>
        <v>» Online-Datenblatt</v>
      </c>
      <c r="P9" s="51" t="str">
        <f>HYPERLINK("https://psref.lenovo.com/Detail/ThinkPad/ThinkPad_T14s_Gen_1_AMD?M="&amp;P8,"» Online-Datenblatt")</f>
        <v>» Online-Datenblatt</v>
      </c>
      <c r="R9" s="51" t="str">
        <f>HYPERLINK("https://psref.lenovo.com/Detail/ThinkPad/ThinkPad_X13_Gen_1_AMD?M="&amp;R8,"» Online-Datenblatt")</f>
        <v>» Online-Datenblatt</v>
      </c>
      <c r="S9" s="61" t="s">
        <v>202</v>
      </c>
      <c r="T9" s="51" t="str">
        <f>HYPERLINK("https://psref.lenovo.com/Detail/ThinkPad/ThinkPad_X1_Carbon_Gen_8?M="&amp;T8,"» Online-Datenblatt")</f>
        <v>» Online-Datenblatt</v>
      </c>
      <c r="V9" s="51" t="str">
        <f>HYPERLINK("https://psref.lenovo.com/Detail/ThinkPad/ThinkPad_X1_Yoga_Gen_5?M="&amp;V8,"» Online-Datenblatt")</f>
        <v>» Online-Datenblatt</v>
      </c>
      <c r="W9" s="51" t="str">
        <f>HYPERLINK("https://psref.lenovo.com/Detail/ThinkPad/ThinkPad_X1_Yoga_Gen_5?M="&amp;W8,"» Online-Datenblatt")</f>
        <v>» Online-Datenblatt</v>
      </c>
      <c r="X9" s="61" t="s">
        <v>202</v>
      </c>
      <c r="Y9" s="27" t="str">
        <f>HYPERLINK("https://psref.lenovo.com/Detail/Lenovo%20Laptops/Lenovo_V15_ADA?M="&amp;Y8,"» Online-Datenblatt")</f>
        <v>» Online-Datenblatt</v>
      </c>
      <c r="Z9" s="27" t="str">
        <f>HYPERLINK("https://psref.lenovo.com/Detail/Lenovo%20Laptops/Lenovo_V15_ADA?M="&amp;Z8,"» Online-Datenblatt")</f>
        <v>» Online-Datenblatt</v>
      </c>
      <c r="AA9" s="61"/>
      <c r="AB9" s="27" t="str">
        <f>HYPERLINK("https://psref.lenovo.com/Detail/Lenovo%20Laptops/Lenovo_V15_ADA?M="&amp;AB8,"» Online-Datenblatt")</f>
        <v>» Online-Datenblatt</v>
      </c>
      <c r="AC9" s="27" t="str">
        <f>HYPERLINK("https://psref.lenovo.com/Detail/Lenovo%20Laptops/Lenovo_V15_ADA?M="&amp;AC8,"» Online-Datenblatt")</f>
        <v>» Online-Datenblatt</v>
      </c>
      <c r="AD9" s="61"/>
      <c r="AE9" s="27" t="str">
        <f>HYPERLINK("https://psref.lenovo.com/Detail/Lenovo/Lenovo_V15_G2_ALC?M="&amp;AE8,"» Online-Datenblatt")</f>
        <v>» Online-Datenblatt</v>
      </c>
      <c r="AF9" s="61"/>
      <c r="AG9" s="27" t="str">
        <f>HYPERLINK("https://psref.lenovo.com/Detail/Lenovo/Lenovo_V15_G2_ALC?M="&amp;AG8,"» Online-Datenblatt")</f>
        <v>» Online-Datenblatt</v>
      </c>
      <c r="AH9" s="27" t="str">
        <f>HYPERLINK("https://psref.lenovo.com/Detail/Lenovo/Lenovo_V15_G2_ALC?M="&amp;AH8,"» Online-Datenblatt")</f>
        <v>» Online-Datenblatt</v>
      </c>
      <c r="AI9" s="27" t="str">
        <f>HYPERLINK("https://psref.lenovo.com/Detail/Lenovo/Lenovo_V15_G2_ALC?M="&amp;AI8,"» Online-Datenblatt")</f>
        <v>» Online-Datenblatt</v>
      </c>
      <c r="AJ9" s="61"/>
      <c r="AK9" s="27" t="str">
        <f>HYPERLINK("https://psref.lenovo.com/Detail/Lenovo%20Laptops/Lenovo_V15_IGL?M="&amp;AK8,"» Online-Datenblatt")</f>
        <v>» Online-Datenblatt</v>
      </c>
      <c r="AM9" s="27" t="str">
        <f>HYPERLINK("https://psref.lenovo.com/Detail/Lenovo%20Laptops/Lenovo_V15_G2_IJL?M="&amp;AM8,"» Online-Datenblatt")</f>
        <v>» Online-Datenblatt</v>
      </c>
      <c r="AO9" s="27" t="str">
        <f>HYPERLINK("https://psref.lenovo.com/Detail/Lenovo%20Laptops/Lenovo_V15_IIL?M="&amp;AO8,"» Online-Datenblatt")</f>
        <v>» Online-Datenblatt</v>
      </c>
      <c r="AQ9" s="27" t="str">
        <f>HYPERLINK("https://psref.lenovo.com/Detail/Lenovo%20Laptops/Lenovo_V15_G2_ITL?M="&amp;AQ8,"» Online-Datenblatt")</f>
        <v>» Online-Datenblatt</v>
      </c>
      <c r="AR9" s="27" t="str">
        <f>HYPERLINK("https://psref.lenovo.com/Detail/Lenovo%20Laptops/Lenovo_V15_G2_ITL?M="&amp;AR8,"» Online-Datenblatt")</f>
        <v>» Online-Datenblatt</v>
      </c>
      <c r="AS9" s="27" t="str">
        <f>HYPERLINK("https://psref.lenovo.com/Detail/Lenovo%20Laptops/Lenovo_V15_G2_ITL?M="&amp;AS8,"» Online-Datenblatt")</f>
        <v>» Online-Datenblatt</v>
      </c>
      <c r="AU9" s="27" t="str">
        <f>HYPERLINK("https://psref.lenovo.com/Detail/Lenovo%20Laptops/Lenovo_V15_G2_ITL?M="&amp;AU8,"» Online-Datenblatt")</f>
        <v>» Online-Datenblatt</v>
      </c>
      <c r="AV9" s="27" t="str">
        <f>HYPERLINK("https://psref.lenovo.com/Detail/Lenovo%20Laptops/Lenovo_V15_G2_ITL?M="&amp;AV8,"» Online-Datenblatt")</f>
        <v>» Online-Datenblatt</v>
      </c>
      <c r="AW9" s="27" t="str">
        <f>HYPERLINK("https://psref.lenovo.com/Detail/Lenovo%20Laptops/Lenovo_V15_G2_ITL?M="&amp;AW8,"» Online-Datenblatt")</f>
        <v>» Online-Datenblatt</v>
      </c>
      <c r="AX9" s="27" t="str">
        <f>HYPERLINK("https://psref.lenovo.com/Detail/Lenovo%20Laptops/Lenovo_V15_G2_ITL?M="&amp;AX8,"» Online-Datenblatt")</f>
        <v>» Online-Datenblatt</v>
      </c>
      <c r="AY9" s="61" t="s">
        <v>202</v>
      </c>
      <c r="AZ9" s="27" t="str">
        <f>HYPERLINK("https://psref.lenovo.com/Detail/Lenovo/Lenovo_V17_IIL?M="&amp;AZ8,"» Online-Datenblatt")</f>
        <v>» Online-Datenblatt</v>
      </c>
      <c r="BA9" s="27" t="str">
        <f>HYPERLINK("https://psref.lenovo.com/Detail/Lenovo/Lenovo_V17_IIL?M="&amp;BA8,"» Online-Datenblatt")</f>
        <v>» Online-Datenblatt</v>
      </c>
      <c r="BB9" s="27" t="str">
        <f>HYPERLINK("https://psref.lenovo.com/Detail/Lenovo/Lenovo_V17_IIL?M="&amp;BB8,"» Online-Datenblatt")</f>
        <v>» Online-Datenblatt</v>
      </c>
      <c r="BC9" s="27" t="str">
        <f>HYPERLINK("https://psref.lenovo.com/Detail/Lenovo/Lenovo_V17_IIL?M="&amp;BC8,"» Online-Datenblatt")</f>
        <v>» Online-Datenblatt</v>
      </c>
      <c r="BE9" s="27" t="str">
        <f>HYPERLINK("https://psref.lenovo.com/Detail/Lenovo/Lenovo_V17_G2_ITL?M="&amp;BE8,"» Online-Datenblatt")</f>
        <v>» Online-Datenblatt</v>
      </c>
      <c r="BF9" s="27" t="str">
        <f>HYPERLINK("https://psref.lenovo.com/Detail/Lenovo/Lenovo_V17_G2_ITL?M="&amp;BF8,"» Online-Datenblatt")</f>
        <v>» Online-Datenblatt</v>
      </c>
      <c r="BG9" s="27" t="str">
        <f>HYPERLINK("https://psref.lenovo.com/Detail/Lenovo/Lenovo_V17_G2_ITL?M="&amp;BG8,"» Online-Datenblatt")</f>
        <v>» Online-Datenblatt</v>
      </c>
      <c r="BH9" s="27" t="str">
        <f>HYPERLINK("https://psref.lenovo.com/Detail/Lenovo/Lenovo_V17_G2_ITL?M="&amp;BH8,"» Online-Datenblatt")</f>
        <v>» Online-Datenblatt</v>
      </c>
      <c r="BI9" s="27" t="str">
        <f>HYPERLINK("https://psref.lenovo.com/Detail/Lenovo/Lenovo_V17_G2_ITL?M="&amp;BI8,"» Online-Datenblatt")</f>
        <v>» Online-Datenblatt</v>
      </c>
      <c r="BK9" s="27" t="str">
        <f>HYPERLINK("https://psref.lenovo.com/Detail/Lenovo/Lenovo_V17_G2_ITL?M="&amp;BK8,"» Online-Datenblatt")</f>
        <v>» Online-Datenblatt</v>
      </c>
      <c r="BL9" s="27" t="str">
        <f>HYPERLINK("https://psref.lenovo.com/Detail/Lenovo/Lenovo_V17_G2_ITL?M="&amp;BL8,"» Online-Datenblatt")</f>
        <v>» Online-Datenblatt</v>
      </c>
      <c r="BM9" s="27" t="str">
        <f>HYPERLINK("https://psref.lenovo.com/Detail/Lenovo/Lenovo_V17_G2_ITL?M="&amp;BM8,"» Online-Datenblatt")</f>
        <v>» Online-Datenblatt</v>
      </c>
      <c r="BN9" s="27" t="str">
        <f>HYPERLINK("https://psref.lenovo.com/Detail/Lenovo/Lenovo_V17_G2_ITL?M="&amp;BN8,"» Online-Datenblatt")</f>
        <v>» Online-Datenblatt</v>
      </c>
      <c r="BO9" s="27" t="str">
        <f>HYPERLINK("https://psref.lenovo.com/Detail/Lenovo/Lenovo_V17_G2_ITL?M="&amp;BO8,"» Online-Datenblatt")</f>
        <v>» Online-Datenblatt</v>
      </c>
      <c r="BQ9" s="27" t="str">
        <f>HYPERLINK("https://psref.lenovo.com/Detail/Lenovo/Lenovo_V17_G3_IAP?M="&amp;BQ8,"» Online-Datenblatt")</f>
        <v>» Online-Datenblatt</v>
      </c>
      <c r="BS9" s="27" t="str">
        <f>HYPERLINK("https://psref.lenovo.com/Detail/Lenovo/Lenovo_13w_Yoga?M="&amp;BS8,"» Online-Datenblatt")</f>
        <v>» Online-Datenblatt</v>
      </c>
      <c r="BU9" s="37" t="str">
        <f>HYPERLINK("https://psref.lenovo.com/Detail/ThinkBook/ThinkBook_14_G3_ACL?M="&amp;BU8,"» Online-Datenblatt")</f>
        <v>» Online-Datenblatt</v>
      </c>
      <c r="BV9" s="27" t="str">
        <f>HYPERLINK("https://psref.lenovo.com/Detail/ThinkBook/ThinkBook_14_G3_ACL?M="&amp;BV8,"» Online-Datenblatt")</f>
        <v>» Online-Datenblatt</v>
      </c>
      <c r="BW9" s="37" t="str">
        <f>HYPERLINK("https://psref.lenovo.com/Detail/ThinkBook/ThinkBook_14_G3_ACL?M="&amp;BW8,"» Online-Datenblatt")</f>
        <v>» Online-Datenblatt</v>
      </c>
      <c r="BX9" s="61" t="s">
        <v>202</v>
      </c>
      <c r="BY9" s="27" t="str">
        <f>HYPERLINK("https://psref.lenovo.com/Detail/ThinkBook/ThinkBook_14_G3_ACL?M="&amp;BY8,"» Online-Datenblatt")</f>
        <v>» Online-Datenblatt</v>
      </c>
      <c r="BZ9" s="27" t="str">
        <f>HYPERLINK("https://psref.lenovo.com/Detail/ThinkBook/ThinkBook_14_G3_ACL?M="&amp;BZ8,"» Online-Datenblatt")</f>
        <v>» Online-Datenblatt</v>
      </c>
      <c r="CA9" s="37" t="str">
        <f>HYPERLINK("https://psref.lenovo.com/Detail/ThinkBook/ThinkBook_14_G3_ACL?M="&amp;CA8,"» Online-Datenblatt")</f>
        <v>» Online-Datenblatt</v>
      </c>
      <c r="CC9" s="27" t="str">
        <f>HYPERLINK("https://psref.lenovo.com/Detail/ThinkBook/ThinkBook_14_G4_ABA?M="&amp;CC8,"» Online-Datenblatt")</f>
        <v>» Online-Datenblatt</v>
      </c>
      <c r="CE9" s="27" t="str">
        <f>HYPERLINK("https://psref.lenovo.com/Detail/ThinkBook/ThinkBook_14_G2_ITL?M="&amp;CE8,"» Online-Datenblatt")</f>
        <v>» Online-Datenblatt</v>
      </c>
      <c r="CG9" s="27" t="str">
        <f>HYPERLINK("https://psref.lenovo.com/Detail/ThinkBook/ThinkBook_14_G2_ITL?M="&amp;CG8,"» Online-Datenblatt")</f>
        <v>» Online-Datenblatt</v>
      </c>
      <c r="CH9" s="27" t="str">
        <f>HYPERLINK("https://psref.lenovo.com/Detail/ThinkBook/ThinkBook_14_G2_ITL?M="&amp;CH8,"» Online-Datenblatt")</f>
        <v>» Online-Datenblatt</v>
      </c>
      <c r="CJ9" s="27" t="str">
        <f>HYPERLINK("https://psref.lenovo.com/Detail/ThinkBook/ThinkBook_14_G4_IAP?M="&amp;CJ8,"» Online-Datenblatt")</f>
        <v>» Online-Datenblatt</v>
      </c>
      <c r="CL9" s="27" t="str">
        <f>HYPERLINK("https://psref.lenovo.com/Detail/ThinkBook/ThinkBook_15_G3_ACL?M="&amp;CL8,"» Online-Datenblatt")</f>
        <v>» Online-Datenblatt</v>
      </c>
      <c r="CN9" s="27" t="str">
        <f>HYPERLINK("https://psref.lenovo.com/Detail/ThinkBook/ThinkBook_15_G3_ACL?M="&amp;CN8,"» Online-Datenblatt")</f>
        <v>» Online-Datenblatt</v>
      </c>
      <c r="CP9" s="27" t="str">
        <f>HYPERLINK("https://psref.lenovo.com/Detail/ThinkBook/ThinkBook_15_G3_ACL?M="&amp;CP8,"» Online-Datenblatt")</f>
        <v>» Online-Datenblatt</v>
      </c>
      <c r="CQ9" s="27" t="str">
        <f>HYPERLINK("https://psref.lenovo.com/Detail/ThinkBook/ThinkBook_15_G3_ACL?M="&amp;CQ8,"» Online-Datenblatt")</f>
        <v>» Online-Datenblatt</v>
      </c>
      <c r="CR9" s="27" t="str">
        <f>HYPERLINK("https://psref.lenovo.com/Detail/ThinkBook/ThinkBook_15_G3_ACL?M="&amp;CR8,"» Online-Datenblatt")</f>
        <v>» Online-Datenblatt</v>
      </c>
      <c r="CS9" s="61" t="s">
        <v>202</v>
      </c>
      <c r="CT9" s="27" t="str">
        <f>HYPERLINK("https://psref.lenovo.com/Detail/ThinkBook/ThinkBook_15_G4_ABA?M="&amp;CT8,"» Online-Datenblatt")</f>
        <v>» Online-Datenblatt</v>
      </c>
      <c r="CU9" s="61" t="s">
        <v>202</v>
      </c>
      <c r="CV9" s="27" t="str">
        <f>HYPERLINK("https://psref.lenovo.com/Detail/ThinkBook/ThinkBook_15_G2_ITL?M="&amp;CV8,"» Online-Datenblatt")</f>
        <v>» Online-Datenblatt</v>
      </c>
      <c r="CW9" s="27" t="str">
        <f>HYPERLINK("https://psref.lenovo.com/Detail/ThinkBook/ThinkBook_15_G2_ITL?M="&amp;CW8,"» Online-Datenblatt")</f>
        <v>» Online-Datenblatt</v>
      </c>
      <c r="CX9" s="27" t="str">
        <f>HYPERLINK("https://psref.lenovo.com/Detail/ThinkBook/ThinkBook_15_G2_ITL?M="&amp;CX8,"» Online-Datenblatt")</f>
        <v>» Online-Datenblatt</v>
      </c>
      <c r="CY9" s="61" t="s">
        <v>202</v>
      </c>
      <c r="CZ9" s="27" t="str">
        <f>HYPERLINK("https://psref.lenovo.com/Detail/ThinkBook/ThinkBook_15_G4_IAP?M="&amp;CZ8,"» Online-Datenblatt")</f>
        <v>» Online-Datenblatt</v>
      </c>
      <c r="DB9" s="27" t="str">
        <f>HYPERLINK("https://psref.lenovo.com/Detail/ThinkBook/ThinkBook_15p_G2_ITH?M="&amp;DB8,"» Online-Datenblatt")</f>
        <v>» Online-Datenblatt</v>
      </c>
      <c r="DC9" s="27" t="str">
        <f>HYPERLINK("https://psref.lenovo.com/Detail/ThinkBook/ThinkBook_15p_G2_ITH?M="&amp;DC8,"» Online-Datenblatt")</f>
        <v>» Online-Datenblatt</v>
      </c>
      <c r="DD9" s="27" t="str">
        <f>HYPERLINK("https://psref.lenovo.com/Detail/ThinkBook/ThinkBook_15p_G2_ITH?M="&amp;DD8,"» Online-Datenblatt")</f>
        <v>» Online-Datenblatt</v>
      </c>
      <c r="DF9" s="27" t="str">
        <f>HYPERLINK("https://psref.lenovo.com/Detail/ThinkBook/ThinkBook_16p_G2_ACH?M="&amp;DF8,"» Online-Datenblatt")</f>
        <v>» Online-Datenblatt</v>
      </c>
      <c r="DG9" s="27" t="str">
        <f>HYPERLINK("https://psref.lenovo.com/Detail/ThinkBook/ThinkBook_16p_G2_ACH?M="&amp;DG8,"» Online-Datenblatt")</f>
        <v>» Online-Datenblatt</v>
      </c>
      <c r="DI9" s="27" t="str">
        <f>HYPERLINK("https://psref.lenovo.com/Detail/ThinkBook/ThinkBook_16p_G2_ACH?M="&amp;DI8,"» Online-Datenblatt")</f>
        <v>» Online-Datenblatt</v>
      </c>
      <c r="DJ9" s="27" t="str">
        <f>HYPERLINK("https://psref.lenovo.com/Detail/ThinkBook/ThinkBook_16p_G2_ACH?M="&amp;DJ8,"» Online-Datenblatt")</f>
        <v>» Online-Datenblatt</v>
      </c>
      <c r="DK9" s="27" t="str">
        <f>HYPERLINK("https://psref.lenovo.com/Detail/ThinkBook/ThinkBook_16p_G2_ACH?M="&amp;DK8,"» Online-Datenblatt")</f>
        <v>» Online-Datenblatt</v>
      </c>
      <c r="DL9" s="61" t="s">
        <v>202</v>
      </c>
      <c r="DM9" s="37" t="str">
        <f>HYPERLINK("https://psref.lenovo.com/Detail/ThinkBook/ThinkBook_13s_G3_ACN?M="&amp;DM8,"» Online-Datenblatt")</f>
        <v>» Online-Datenblatt</v>
      </c>
      <c r="DN9" s="61" t="s">
        <v>202</v>
      </c>
      <c r="DO9" s="37" t="str">
        <f>HYPERLINK("https://psref.lenovo.com/Detail/ThinkBook/ThinkBook_13s_G3_ACN?M="&amp;DO8,"» Online-Datenblatt")</f>
        <v>» Online-Datenblatt</v>
      </c>
      <c r="DP9" s="37" t="str">
        <f>HYPERLINK("https://psref.lenovo.com/Detail/ThinkBook/ThinkBook_13s_G3_ACN?M="&amp;DP8,"» Online-Datenblatt")</f>
        <v>» Online-Datenblatt</v>
      </c>
      <c r="DR9" s="37" t="str">
        <f>HYPERLINK("https://psref.lenovo.com/Detail/ThinkBook/ThinkBook_13s_G2_ITL?M="&amp;DR8,"» Online-Datenblatt")</f>
        <v>» Online-Datenblatt</v>
      </c>
      <c r="DS9" s="37" t="str">
        <f>HYPERLINK("https://psref.lenovo.com/Detail/ThinkBook/ThinkBook_13s_G2_ITL?M="&amp;DS8,"» Online-Datenblatt")</f>
        <v>» Online-Datenblatt</v>
      </c>
      <c r="DT9" s="37" t="str">
        <f>HYPERLINK("https://psref.lenovo.com/Detail/ThinkBook/ThinkBook_13s_G2_ITL?M="&amp;DT8,"» Online-Datenblatt")</f>
        <v>» Online-Datenblatt</v>
      </c>
      <c r="DV9" s="37" t="str">
        <f>HYPERLINK("https://psref.lenovo.com/Detail/ThinkBook/ThinkBook_13s_G4_IAP?M="&amp;DV8,"» Online-Datenblatt")</f>
        <v>» Online-Datenblatt</v>
      </c>
      <c r="DX9" s="37" t="str">
        <f>HYPERLINK("https://psref.lenovo.com/Detail/ThinkBook/ThinkBook_13x_ITG?M="&amp;DX8,"» Online-Datenblatt")</f>
        <v>» Online-Datenblatt</v>
      </c>
      <c r="DZ9" s="37" t="str">
        <f>HYPERLINK("https://psref.lenovo.com/Detail/ThinkBook/ThinkBook_13x_ITG?M="&amp;DZ8,"» Online-Datenblatt")</f>
        <v>» Online-Datenblatt</v>
      </c>
      <c r="EA9" s="37" t="str">
        <f>HYPERLINK("https://psref.lenovo.com/Detail/ThinkBook/ThinkBook_13x_ITG?M="&amp;EA8,"» Online-Datenblatt")</f>
        <v>» Online-Datenblatt</v>
      </c>
      <c r="EB9" s="37" t="str">
        <f>HYPERLINK("https://psref.lenovo.com/Detail/ThinkBook/ThinkBook_13x_ITG?M="&amp;EB8,"» Online-Datenblatt")</f>
        <v>» Online-Datenblatt</v>
      </c>
      <c r="EC9" s="61" t="s">
        <v>202</v>
      </c>
      <c r="ED9" s="27" t="str">
        <f>HYPERLINK("https://psref.lenovo.com/Detail/ThinkBook/ThinkBook_Plus_G2_ITG?M="&amp;ED8,"» Online-Datenblatt")</f>
        <v>» Online-Datenblatt</v>
      </c>
      <c r="EF9" s="37" t="str">
        <f>HYPERLINK("https://psref.lenovo.com/Detail/ThinkBook/ThinkBook_14s_Yoga_ITL?M="&amp;EF8,"» Online-Datenblatt")</f>
        <v>» Online-Datenblatt</v>
      </c>
      <c r="EG9" s="37" t="str">
        <f>HYPERLINK("https://psref.lenovo.com/Detail/ThinkBook/ThinkBook_14s_Yoga_ITL?M="&amp;EG8,"» Online-Datenblatt")</f>
        <v>» Online-Datenblatt</v>
      </c>
      <c r="EH9" s="37" t="str">
        <f>HYPERLINK("https://psref.lenovo.com/Detail/ThinkBook/ThinkBook_14s_Yoga_ITL?M="&amp;EH8,"» Online-Datenblatt")</f>
        <v>» Online-Datenblatt</v>
      </c>
      <c r="EJ9" s="37" t="str">
        <f>HYPERLINK("https://psref.lenovo.com/Detail/ThinkBook/ThinkBook_14s_Yoga_ITL?M="&amp;EJ8,"» Online-Datenblatt")</f>
        <v>» Online-Datenblatt</v>
      </c>
      <c r="EK9" s="37" t="str">
        <f>HYPERLINK("https://psref.lenovo.com/Detail/ThinkBook/ThinkBook_14s_Yoga_ITL?M="&amp;EK8,"» Online-Datenblatt")</f>
        <v>» Online-Datenblatt</v>
      </c>
      <c r="EL9" s="37" t="str">
        <f>HYPERLINK("https://psref.lenovo.com/Detail/ThinkBook/ThinkBook_14s_Yoga_ITL?M="&amp;EL8,"» Online-Datenblatt")</f>
        <v>» Online-Datenblatt</v>
      </c>
      <c r="EN9" s="37" t="str">
        <f>HYPERLINK("https://psref.lenovo.com/Detail/ThinkBook/ThinkBook_14s_Yoga_G2_IAP?M="&amp;EN8,"» Online-Datenblatt")</f>
        <v>» Online-Datenblatt</v>
      </c>
      <c r="EP9" s="27" t="str">
        <f>HYPERLINK("https://psref.lenovo.com/Detail/ThinkPad/ThinkPad_E14_Gen_3_AMD?M="&amp;EP8,"» Online-Datenblatt")</f>
        <v>» Online-Datenblatt</v>
      </c>
      <c r="EQ9" s="27" t="str">
        <f>HYPERLINK("https://psref.lenovo.com/Detail/ThinkPad/ThinkPad_E14_Gen_3_AMD?M="&amp;EQ8,"» Online-Datenblatt")</f>
        <v>» Online-Datenblatt</v>
      </c>
      <c r="ER9" s="27" t="str">
        <f>HYPERLINK("https://psref.lenovo.com/Detail/ThinkPad/ThinkPad_E14_Gen_3_AMD?M="&amp;ER8,"» Online-Datenblatt")</f>
        <v>» Online-Datenblatt</v>
      </c>
      <c r="ES9" s="61" t="s">
        <v>202</v>
      </c>
      <c r="ET9" s="27" t="str">
        <f>HYPERLINK("https://psref.lenovo.com/Detail/ThinkPad/ThinkPad_E14_Gen_4_AMD?M="&amp;ET8,"» Online-Datenblatt")</f>
        <v>» Online-Datenblatt</v>
      </c>
      <c r="EU9" s="27" t="str">
        <f>HYPERLINK("https://psref.lenovo.com/Detail/ThinkPad/ThinkPad_E14_Gen_4_AMD?M="&amp;EU8,"» Online-Datenblatt")</f>
        <v>» Online-Datenblatt</v>
      </c>
      <c r="EV9" s="27" t="str">
        <f>HYPERLINK("https://psref.lenovo.com/Detail/ThinkPad/ThinkPad_E14_Gen_4_AMD?M="&amp;EV8,"» Online-Datenblatt")</f>
        <v>» Online-Datenblatt</v>
      </c>
      <c r="EW9" s="27" t="str">
        <f>HYPERLINK("https://psref.lenovo.com/Detail/ThinkPad/ThinkPad_E14_Gen_4_AMD?M="&amp;EW8,"» Online-Datenblatt")</f>
        <v>» Online-Datenblatt</v>
      </c>
      <c r="EX9" s="61" t="s">
        <v>202</v>
      </c>
      <c r="EY9" s="27" t="str">
        <f>HYPERLINK("https://psref.lenovo.com/Detail/ThinkPad/ThinkPad_E14_Gen_2_Intel?M="&amp;EY8,"» Online-Datenblatt")</f>
        <v>» Online-Datenblatt</v>
      </c>
      <c r="EZ9" s="27" t="str">
        <f>HYPERLINK("https://psref.lenovo.com/Detail/ThinkPad/ThinkPad_E14_Gen_2_Intel?M="&amp;EZ8,"» Online-Datenblatt")</f>
        <v>» Online-Datenblatt</v>
      </c>
      <c r="FA9" s="27" t="str">
        <f>HYPERLINK("https://psref.lenovo.com/Detail/ThinkPad/ThinkPad_E14_Gen_2_Intel?M="&amp;FA8,"» Online-Datenblatt")</f>
        <v>» Online-Datenblatt</v>
      </c>
      <c r="FB9" s="61" t="s">
        <v>202</v>
      </c>
      <c r="FC9" s="27" t="str">
        <f>HYPERLINK("https://psref.lenovo.com/Detail/ThinkPad/ThinkPad_E15_Gen_2_AMD?M="&amp;FC8,"» Online-Datenblatt")</f>
        <v>» Online-Datenblatt</v>
      </c>
      <c r="FD9" s="61" t="s">
        <v>202</v>
      </c>
      <c r="FE9" s="27" t="str">
        <f>HYPERLINK("https://psref.lenovo.com/Detail/ThinkPad/ThinkPad_E15_Gen_3_AMD?M="&amp;FE8,"» Online-Datenblatt")</f>
        <v>» Online-Datenblatt</v>
      </c>
      <c r="FF9" s="27" t="str">
        <f>HYPERLINK("https://psref.lenovo.com/Detail/ThinkPad/ThinkPad_E15_Gen_3_AMD?M="&amp;FF8,"» Online-Datenblatt")</f>
        <v>» Online-Datenblatt</v>
      </c>
      <c r="FG9" s="61" t="s">
        <v>202</v>
      </c>
      <c r="FH9" s="27" t="str">
        <f>HYPERLINK("https://psref.lenovo.com/Detail/ThinkPad/ThinkPad_E15_Gen_3_AMD?M="&amp;FH8,"» Online-Datenblatt")</f>
        <v>» Online-Datenblatt</v>
      </c>
      <c r="FI9" s="27" t="str">
        <f>HYPERLINK("https://psref.lenovo.com/Detail/ThinkPad/ThinkPad_E15_Gen_3_AMD?M="&amp;FI8,"» Online-Datenblatt")</f>
        <v>» Online-Datenblatt</v>
      </c>
      <c r="FJ9" s="27" t="str">
        <f>HYPERLINK("https://psref.lenovo.com/Detail/ThinkPad/ThinkPad_E15_Gen_3_AMD?M="&amp;FJ8,"» Online-Datenblatt")</f>
        <v>» Online-Datenblatt</v>
      </c>
      <c r="FK9" s="27" t="str">
        <f>HYPERLINK("https://psref.lenovo.com/Detail/ThinkPad/ThinkPad_E15_Gen_3_AMD?M="&amp;FK8,"» Online-Datenblatt")</f>
        <v>» Online-Datenblatt</v>
      </c>
      <c r="FL9" s="61" t="s">
        <v>202</v>
      </c>
      <c r="FM9" s="27" t="str">
        <f>HYPERLINK("https://psref.lenovo.com/Detail/ThinkPad/ThinkPad_E15_Gen_4_AMD?M="&amp;FM8,"» Online-Datenblatt")</f>
        <v>» Online-Datenblatt</v>
      </c>
      <c r="FN9" s="27" t="str">
        <f>HYPERLINK("https://psref.lenovo.com/Detail/ThinkPad/ThinkPad_E15_Gen_4_AMD?M="&amp;FN8,"» Online-Datenblatt")</f>
        <v>» Online-Datenblatt</v>
      </c>
      <c r="FO9" s="27" t="str">
        <f>HYPERLINK("https://psref.lenovo.com/Detail/ThinkPad/ThinkPad_E15_Gen_4_AMD?M="&amp;FO8,"» Online-Datenblatt")</f>
        <v>» Online-Datenblatt</v>
      </c>
      <c r="FP9" s="27" t="str">
        <f>HYPERLINK("https://psref.lenovo.com/Detail/ThinkPad/ThinkPad_E15_Gen_4_AMD?M="&amp;FP8,"» Online-Datenblatt")</f>
        <v>» Online-Datenblatt</v>
      </c>
      <c r="FR9" s="27" t="str">
        <f>HYPERLINK("https://psref.lenovo.com/Detail/ThinkPad/ThinkPad_E15_Gen_2_Intel?M="&amp;FR8,"» Online-Datenblatt")</f>
        <v>» Online-Datenblatt</v>
      </c>
      <c r="FT9" s="27" t="str">
        <f>HYPERLINK("https://psref.lenovo.com/Detail/ThinkPad/ThinkPad_E15_Gen_2_Intel?M="&amp;FT8,"» Online-Datenblatt")</f>
        <v>» Online-Datenblatt</v>
      </c>
      <c r="FU9" s="27" t="str">
        <f>HYPERLINK("https://psref.lenovo.com/Detail/ThinkPad/ThinkPad_E15_Gen_2_Intel?M="&amp;FU8,"» Online-Datenblatt")</f>
        <v>» Online-Datenblatt</v>
      </c>
      <c r="FV9" s="27" t="str">
        <f>HYPERLINK("https://psref.lenovo.com/Detail/ThinkPad/ThinkPad_E15_Gen_2_Intel?M="&amp;FV8,"» Online-Datenblatt")</f>
        <v>» Online-Datenblatt</v>
      </c>
      <c r="FW9" s="27" t="str">
        <f>HYPERLINK("https://psref.lenovo.com/Detail/ThinkPad/ThinkPad_E15_Gen_2_Intel?M="&amp;FW8,"» Online-Datenblatt")</f>
        <v>» Online-Datenblatt</v>
      </c>
      <c r="FX9" s="27" t="str">
        <f>HYPERLINK("https://psref.lenovo.com/Detail/ThinkPad/ThinkPad_E15_Gen_2_Intel?M="&amp;FX8,"» Online-Datenblatt")</f>
        <v>» Online-Datenblatt</v>
      </c>
      <c r="FY9" s="61" t="s">
        <v>202</v>
      </c>
      <c r="FZ9" s="51" t="str">
        <f>HYPERLINK("https://psref.lenovo.com/Detail/ThinkPad/ThinkPad_L13_Gen_2_AMD?M="&amp;FZ8,"» Online-Datenblatt")</f>
        <v>» Online-Datenblatt</v>
      </c>
      <c r="GA9" s="51" t="str">
        <f>HYPERLINK("https://psref.lenovo.com/Detail/ThinkPad/ThinkPad_L13_Gen_2_AMD?M="&amp;GA8,"» Online-Datenblatt")</f>
        <v>» Online-Datenblatt</v>
      </c>
      <c r="GB9" s="51" t="str">
        <f>HYPERLINK("https://psref.lenovo.com/Detail/ThinkPad/ThinkPad_L13_Gen_2_AMD?M="&amp;GB8,"» Online-Datenblatt")</f>
        <v>» Online-Datenblatt</v>
      </c>
      <c r="GC9" s="61" t="s">
        <v>202</v>
      </c>
      <c r="GD9" s="51" t="str">
        <f>HYPERLINK("https://psref.lenovo.com/Detail/ThinkPad/ThinkPad_L13_Gen_2_Intel?M="&amp;GD8,"» Online-Datenblatt")</f>
        <v>» Online-Datenblatt</v>
      </c>
      <c r="GE9" s="51" t="str">
        <f>HYPERLINK("https://psref.lenovo.com/Detail/ThinkPad/ThinkPad_L13_Gen_2_Intel?M="&amp;GE8,"» Online-Datenblatt")</f>
        <v>» Online-Datenblatt</v>
      </c>
      <c r="GF9" s="51" t="str">
        <f>HYPERLINK("https://psref.lenovo.com/Detail/ThinkPad/ThinkPad_L13_Gen_2_Intel?M="&amp;GF8,"» Online-Datenblatt")</f>
        <v>» Online-Datenblatt</v>
      </c>
      <c r="GG9" s="51" t="str">
        <f>HYPERLINK("https://psref.lenovo.com/Detail/ThinkPad/ThinkPad_L13_Gen_2_Intel?M="&amp;GG8,"» Online-Datenblatt")</f>
        <v>» Online-Datenblatt</v>
      </c>
      <c r="GH9" s="61" t="s">
        <v>202</v>
      </c>
      <c r="GI9" s="41" t="str">
        <f>HYPERLINK("https://psref.lenovo.com/Detail/ThinkPad/ThinkPad_L13_Yoga_Gen_2_AMD?M="&amp;GI8,"» Online-Datenblatt")</f>
        <v>» Online-Datenblatt</v>
      </c>
      <c r="GJ9" s="41" t="str">
        <f>HYPERLINK("https://psref.lenovo.com/Detail/ThinkPad/ThinkPad_L13_Yoga_Gen_2_AMD?M="&amp;GJ8,"» Online-Datenblatt")</f>
        <v>» Online-Datenblatt</v>
      </c>
      <c r="GK9" s="41" t="str">
        <f>HYPERLINK("https://psref.lenovo.com/Detail/ThinkPad/ThinkPad_L13_Yoga_Gen_2_AMD?M="&amp;GK8,"» Online-Datenblatt")</f>
        <v>» Online-Datenblatt</v>
      </c>
      <c r="GL9" s="61" t="s">
        <v>202</v>
      </c>
      <c r="GM9" s="41" t="str">
        <f>HYPERLINK("https://psref.lenovo.com/Detail/ThinkPad/ThinkPad_L13_Yoga_Gen_2_Intel?M="&amp;GM8,"» Online-Datenblatt")</f>
        <v>» Online-Datenblatt</v>
      </c>
      <c r="GN9" s="41" t="str">
        <f>HYPERLINK("https://psref.lenovo.com/Detail/ThinkPad/ThinkPad_L13_Yoga_Gen_2_Intel?M="&amp;GN8,"» Online-Datenblatt")</f>
        <v>» Online-Datenblatt</v>
      </c>
      <c r="GO9" s="51" t="str">
        <f>HYPERLINK("https://psref.lenovo.com/Detail/ThinkPad/ThinkPad_L13_Yoga_Gen_2_Intel?M="&amp;GO8,"» Online-Datenblatt")</f>
        <v>» Online-Datenblatt</v>
      </c>
      <c r="GP9" s="41" t="str">
        <f>HYPERLINK("https://psref.lenovo.com/Detail/ThinkPad/ThinkPad_L13_Yoga_Gen_2_Intel?M="&amp;GP8,"» Online-Datenblatt")</f>
        <v>» Online-Datenblatt</v>
      </c>
      <c r="GQ9" s="61" t="s">
        <v>202</v>
      </c>
      <c r="GR9" s="41" t="str">
        <f>HYPERLINK("https://psref.lenovo.com/Detail/ThinkPad/ThinkPad_L13_Yoga_Gen_2_Intel?M="&amp;GR8,"» Online-Datenblatt")</f>
        <v>» Online-Datenblatt</v>
      </c>
      <c r="GS9" s="41" t="str">
        <f>HYPERLINK("https://psref.lenovo.com/Detail/ThinkPad/ThinkPad_L13_Yoga_Gen_2_Intel?M="&amp;GS8,"» Online-Datenblatt")</f>
        <v>» Online-Datenblatt</v>
      </c>
      <c r="GT9" s="41" t="str">
        <f>HYPERLINK("https://psref.lenovo.com/Detail/ThinkPad/ThinkPad_L13_Yoga_Gen_2_Intel?M="&amp;GT8,"» Online-Datenblatt")</f>
        <v>» Online-Datenblatt</v>
      </c>
      <c r="GU9" s="41" t="str">
        <f>HYPERLINK("https://psref.lenovo.com/Detail/ThinkPad/ThinkPad_L13_Yoga_Gen_2_Intel?M="&amp;GU8,"» Online-Datenblatt")</f>
        <v>» Online-Datenblatt</v>
      </c>
      <c r="GV9" s="61" t="s">
        <v>202</v>
      </c>
      <c r="GW9" s="41" t="str">
        <f>HYPERLINK("https://psref.lenovo.com/Detail/ThinkPad/ThinkPad_L14_Gen_2_AMD?M="&amp;GW8,"» Online-Datenblatt")</f>
        <v>» Online-Datenblatt</v>
      </c>
      <c r="GX9" s="41" t="str">
        <f>HYPERLINK("https://psref.lenovo.com/Detail/ThinkPad/ThinkPad_L14_Gen_2_AMD?M="&amp;GX8,"» Online-Datenblatt")</f>
        <v>» Online-Datenblatt</v>
      </c>
      <c r="GY9" s="61" t="s">
        <v>202</v>
      </c>
      <c r="GZ9" s="41" t="str">
        <f>HYPERLINK("https://psref.lenovo.com/Detail/ThinkPad/ThinkPad_L14_Gen_3_AMD?M="&amp;GZ8,"» Online-Datenblatt")</f>
        <v>» Online-Datenblatt</v>
      </c>
      <c r="HA9" s="41" t="str">
        <f>HYPERLINK("https://psref.lenovo.com/Detail/ThinkPad/ThinkPad_L14_Gen_3_AMD?M="&amp;HA8,"» Online-Datenblatt")</f>
        <v>» Online-Datenblatt</v>
      </c>
      <c r="HB9" s="41" t="str">
        <f>HYPERLINK("https://psref.lenovo.com/Detail/ThinkPad/ThinkPad_L14_Gen_3_AMD?M="&amp;HB8,"» Online-Datenblatt")</f>
        <v>» Online-Datenblatt</v>
      </c>
      <c r="HC9" s="41" t="str">
        <f>HYPERLINK("https://psref.lenovo.com/Detail/ThinkPad/ThinkPad_L14_Gen_3_AMD?M="&amp;HC8,"» Online-Datenblatt")</f>
        <v>» Online-Datenblatt</v>
      </c>
      <c r="HD9" s="61" t="s">
        <v>202</v>
      </c>
      <c r="HE9" s="41" t="str">
        <f>HYPERLINK("https://psref.lenovo.com/Detail/ThinkPad/ThinkPad_L14_Gen_2_Intel?M="&amp;HE8,"» Online-Datenblatt")</f>
        <v>» Online-Datenblatt</v>
      </c>
      <c r="HF9" s="41" t="str">
        <f>HYPERLINK("https://psref.lenovo.com/Detail/ThinkPad/ThinkPad_L14_Gen_2_Intel?M="&amp;HF8,"» Online-Datenblatt")</f>
        <v>» Online-Datenblatt</v>
      </c>
      <c r="HG9" s="41" t="str">
        <f>HYPERLINK("https://psref.lenovo.com/Detail/ThinkPad/ThinkPad_L14_Gen_2_Intel?M="&amp;HG8,"» Online-Datenblatt")</f>
        <v>» Online-Datenblatt</v>
      </c>
      <c r="HH9" s="41" t="str">
        <f>HYPERLINK("https://psref.lenovo.com/Detail/ThinkPad/ThinkPad_L14_Gen_2_Intel?M="&amp;HH8,"» Online-Datenblatt")</f>
        <v>» Online-Datenblatt</v>
      </c>
      <c r="HI9" s="41" t="str">
        <f>HYPERLINK("https://psref.lenovo.com/Detail/ThinkPad/ThinkPad_L14_Gen_2_Intel?M="&amp;HI8,"» Online-Datenblatt")</f>
        <v>» Online-Datenblatt</v>
      </c>
      <c r="HJ9" s="41" t="str">
        <f>HYPERLINK("https://psref.lenovo.com/Detail/ThinkPad/ThinkPad_L14_Gen_2_Intel?M="&amp;HJ8,"» Online-Datenblatt")</f>
        <v>» Online-Datenblatt</v>
      </c>
      <c r="HK9" s="61" t="s">
        <v>202</v>
      </c>
      <c r="HL9" s="41" t="str">
        <f>HYPERLINK("https://psref.lenovo.com/Detail/ThinkPad/ThinkPad_L15_Gen_2_AMD?M="&amp;HL8,"» Online-Datenblatt")</f>
        <v>» Online-Datenblatt</v>
      </c>
      <c r="HM9" s="41" t="str">
        <f>HYPERLINK("https://psref.lenovo.com/Detail/ThinkPad/ThinkPad_L15_Gen_2_AMD?M="&amp;HM8,"» Online-Datenblatt")</f>
        <v>» Online-Datenblatt</v>
      </c>
      <c r="HN9" s="41" t="str">
        <f>HYPERLINK("https://psref.lenovo.com/Detail/ThinkPad/ThinkPad_L15_Gen_2_AMD?M="&amp;HN8,"» Online-Datenblatt")</f>
        <v>» Online-Datenblatt</v>
      </c>
      <c r="HO9" s="41" t="str">
        <f>HYPERLINK("https://psref.lenovo.com/Detail/ThinkPad/ThinkPad_L15_Gen_2_AMD?M="&amp;HO8,"» Online-Datenblatt")</f>
        <v>» Online-Datenblatt</v>
      </c>
      <c r="HP9" s="61" t="s">
        <v>202</v>
      </c>
      <c r="HQ9" s="41" t="str">
        <f>HYPERLINK("https://psref.lenovo.com/Detail/ThinkPad/ThinkPad_L15_Gen_3_AMD?M="&amp;HQ8,"» Online-Datenblatt")</f>
        <v>» Online-Datenblatt</v>
      </c>
      <c r="HR9" s="41" t="str">
        <f>HYPERLINK("https://psref.lenovo.com/Detail/ThinkPad/ThinkPad_L15_Gen_3_AMD?M="&amp;HR8,"» Online-Datenblatt")</f>
        <v>» Online-Datenblatt</v>
      </c>
      <c r="HS9" s="41" t="str">
        <f>HYPERLINK("https://psref.lenovo.com/Detail/ThinkPad/ThinkPad_L15_Gen_3_AMD?M="&amp;HS8,"» Online-Datenblatt")</f>
        <v>» Online-Datenblatt</v>
      </c>
      <c r="HT9" s="41" t="str">
        <f>HYPERLINK("https://psref.lenovo.com/Detail/ThinkPad/ThinkPad_L15_Gen_3_AMD?M="&amp;HT8,"» Online-Datenblatt")</f>
        <v>» Online-Datenblatt</v>
      </c>
      <c r="HU9" s="61" t="s">
        <v>202</v>
      </c>
      <c r="HV9" s="51" t="str">
        <f>HYPERLINK("https://psref.lenovo.com/Detail/ThinkPad/ThinkPad_L15_Gen_2_Intel?M="&amp;HV8,"» Online-Datenblatt")</f>
        <v>» Online-Datenblatt</v>
      </c>
      <c r="HW9" s="51" t="str">
        <f>HYPERLINK("https://psref.lenovo.com/Detail/ThinkPad/ThinkPad_L15_Gen_2_Intel?M="&amp;HW8,"» Online-Datenblatt")</f>
        <v>» Online-Datenblatt</v>
      </c>
      <c r="HX9" s="41" t="str">
        <f>HYPERLINK("https://psref.lenovo.com/Detail/ThinkPad/ThinkPad_L15_Gen_2_Intel?M="&amp;HX8,"» Online-Datenblatt")</f>
        <v>» Online-Datenblatt</v>
      </c>
      <c r="HY9" s="41" t="str">
        <f>HYPERLINK("https://psref.lenovo.com/Detail/ThinkPad/ThinkPad_L15_Gen_2_Intel?M="&amp;HY8,"» Online-Datenblatt")</f>
        <v>» Online-Datenblatt</v>
      </c>
      <c r="HZ9" s="41" t="str">
        <f>HYPERLINK("https://psref.lenovo.com/Detail/ThinkPad/ThinkPad_L15_Gen_2_Intel?M="&amp;HZ8,"» Online-Datenblatt")</f>
        <v>» Online-Datenblatt</v>
      </c>
      <c r="IA9" s="41" t="str">
        <f>HYPERLINK("https://psref.lenovo.com/Detail/ThinkPad/ThinkPad_L15_Gen_2_Intel?M="&amp;IA8,"» Online-Datenblatt")</f>
        <v>» Online-Datenblatt</v>
      </c>
      <c r="IB9" s="61" t="s">
        <v>202</v>
      </c>
      <c r="IC9" s="41" t="str">
        <f>HYPERLINK("https://psref.lenovo.com/Detail/ThinkPad/ThinkPad_L15_Gen_2_Intel?M="&amp;IC8,"» Online-Datenblatt")</f>
        <v>» Online-Datenblatt</v>
      </c>
      <c r="ID9" s="41" t="str">
        <f>HYPERLINK("https://psref.lenovo.com/Detail/ThinkPad/ThinkPad_L15_Gen_2_Intel?M="&amp;ID8,"» Online-Datenblatt")</f>
        <v>» Online-Datenblatt</v>
      </c>
      <c r="IE9" s="41" t="str">
        <f>HYPERLINK("https://psref.lenovo.com/Detail/ThinkPad/ThinkPad_L15_Gen_2_Intel?M="&amp;IE8,"» Online-Datenblatt")</f>
        <v>» Online-Datenblatt</v>
      </c>
      <c r="IF9" s="41" t="str">
        <f>HYPERLINK("https://psref.lenovo.com/Detail/ThinkPad/ThinkPad_L15_Gen_2_Intel?M="&amp;IF8,"» Online-Datenblatt")</f>
        <v>» Online-Datenblatt</v>
      </c>
      <c r="IG9" s="41" t="str">
        <f>HYPERLINK("https://psref.lenovo.com/Detail/ThinkPad/ThinkPad_L15_Gen_2_Intel?M="&amp;IG8,"» Online-Datenblatt")</f>
        <v>» Online-Datenblatt</v>
      </c>
      <c r="IH9" s="41" t="str">
        <f>HYPERLINK("https://psref.lenovo.com/Detail/ThinkPad/ThinkPad_L15_Gen_2_Intel?M="&amp;IH8,"» Online-Datenblatt")</f>
        <v>» Online-Datenblatt</v>
      </c>
      <c r="II9" s="61" t="s">
        <v>202</v>
      </c>
      <c r="IJ9" s="41" t="str">
        <f>HYPERLINK("https://psref.lenovo.com/Detail/ThinkPad/ThinkPad_T14_Gen_2_AMD?M="&amp;IJ8,"» Online-Datenblatt")</f>
        <v>» Online-Datenblatt</v>
      </c>
      <c r="IK9" s="41" t="str">
        <f>HYPERLINK("https://psref.lenovo.com/Detail/ThinkPad/ThinkPad_T14_Gen_2_AMD?M="&amp;IK8,"» Online-Datenblatt")</f>
        <v>» Online-Datenblatt</v>
      </c>
      <c r="IL9" s="41" t="str">
        <f>HYPERLINK("https://psref.lenovo.com/Detail/ThinkPad/ThinkPad_T14_Gen_2_AMD?M="&amp;IL8,"» Online-Datenblatt")</f>
        <v>» Online-Datenblatt</v>
      </c>
      <c r="IM9" s="41" t="str">
        <f>HYPERLINK("https://psref.lenovo.com/Detail/ThinkPad/ThinkPad_T14_Gen_2_AMD?M="&amp;IM8,"» Online-Datenblatt")</f>
        <v>» Online-Datenblatt</v>
      </c>
      <c r="IO9" s="27" t="str">
        <f>HYPERLINK("https://psref.lenovo.com/Detail/ThinkPad/ThinkPad_T14_Gen_2_Intel?M="&amp;IO8,"» Online-Datenblatt")</f>
        <v>» Online-Datenblatt</v>
      </c>
      <c r="IP9" s="27" t="str">
        <f>HYPERLINK("https://psref.lenovo.com/Detail/ThinkPad/ThinkPad_T14_Gen_2_Intel?M="&amp;IP8,"» Online-Datenblatt")</f>
        <v>» Online-Datenblatt</v>
      </c>
      <c r="IQ9" s="27" t="str">
        <f>HYPERLINK("https://psref.lenovo.com/Detail/ThinkPad/ThinkPad_T14_Gen_2_Intel?M="&amp;IQ8,"» Online-Datenblatt")</f>
        <v>» Online-Datenblatt</v>
      </c>
      <c r="IR9" s="27" t="str">
        <f>HYPERLINK("https://psref.lenovo.com/Detail/ThinkPad/ThinkPad_T14_Gen_2_Intel?M="&amp;IR8,"» Online-Datenblatt")</f>
        <v>» Online-Datenblatt</v>
      </c>
      <c r="IS9" s="27" t="str">
        <f>HYPERLINK("https://psref.lenovo.com/Detail/ThinkPad/ThinkPad_T14_Gen_2_Intel?M="&amp;IS8,"» Online-Datenblatt")</f>
        <v>» Online-Datenblatt</v>
      </c>
      <c r="IU9" s="27" t="str">
        <f>HYPERLINK("https://psref.lenovo.com/Detail/ThinkPad/ThinkPad_T14_Gen_2_Intel?M="&amp;IU8,"» Online-Datenblatt")</f>
        <v>» Online-Datenblatt</v>
      </c>
      <c r="IV9" s="27" t="str">
        <f>HYPERLINK("https://psref.lenovo.com/Detail/ThinkPad/ThinkPad_T14_Gen_2_Intel?M="&amp;IV8,"» Online-Datenblatt")</f>
        <v>» Online-Datenblatt</v>
      </c>
      <c r="IW9" s="27" t="str">
        <f>HYPERLINK("https://psref.lenovo.com/Detail/ThinkPad/ThinkPad_T14_Gen_2_Intel?M="&amp;IW8,"» Online-Datenblatt")</f>
        <v>» Online-Datenblatt</v>
      </c>
      <c r="IX9" s="27" t="str">
        <f>HYPERLINK("https://psref.lenovo.com/Detail/ThinkPad/ThinkPad_T14_Gen_2_Intel?M="&amp;IX8,"» Online-Datenblatt")</f>
        <v>» Online-Datenblatt</v>
      </c>
      <c r="IY9" s="27" t="str">
        <f>HYPERLINK("https://psref.lenovo.com/Detail/ThinkPad/ThinkPad_T14_Gen_2_Intel?M="&amp;IY8,"» Online-Datenblatt")</f>
        <v>» Online-Datenblatt</v>
      </c>
      <c r="IZ9" s="27" t="str">
        <f>HYPERLINK("https://psref.lenovo.com/Detail/ThinkPad/ThinkPad_T14_Gen_2_Intel?M="&amp;IZ8,"» Online-Datenblatt")</f>
        <v>» Online-Datenblatt</v>
      </c>
      <c r="JA9" s="27" t="str">
        <f>HYPERLINK("https://psref.lenovo.com/Detail/ThinkPad/ThinkPad_T14_Gen_2_Intel?M="&amp;JA8,"» Online-Datenblatt")</f>
        <v>» Online-Datenblatt</v>
      </c>
      <c r="JB9" s="27" t="str">
        <f>HYPERLINK("https://psref.lenovo.com/Detail/ThinkPad/ThinkPad_T14_Gen_2_Intel?M="&amp;JB8,"» Online-Datenblatt")</f>
        <v>» Online-Datenblatt</v>
      </c>
      <c r="JC9" s="27" t="str">
        <f>HYPERLINK("https://psref.lenovo.com/Detail/ThinkPad/ThinkPad_T14_Gen_2_Intel?M="&amp;JC8,"» Online-Datenblatt")</f>
        <v>» Online-Datenblatt</v>
      </c>
      <c r="JD9" s="61" t="s">
        <v>202</v>
      </c>
      <c r="JE9" s="41" t="str">
        <f>HYPERLINK("https://psref.lenovo.com/Detail/ThinkPad/ThinkPad_T14s_Gen_1_AMD?M="&amp;JE8,"» Online-Datenblatt")</f>
        <v>» Online-Datenblatt</v>
      </c>
      <c r="JF9" s="41" t="str">
        <f>HYPERLINK("https://psref.lenovo.com/Detail/ThinkPad/ThinkPad_T14s_Gen_1_AMD?M="&amp;JF8,"» Online-Datenblatt")</f>
        <v>» Online-Datenblatt</v>
      </c>
      <c r="JG9" s="41" t="str">
        <f>HYPERLINK("https://psref.lenovo.com/Detail/ThinkPad/ThinkPad_T14s_Gen_1_AMD?M="&amp;JG8,"» Online-Datenblatt")</f>
        <v>» Online-Datenblatt</v>
      </c>
      <c r="JH9" s="61" t="s">
        <v>202</v>
      </c>
      <c r="JI9" s="41" t="str">
        <f>HYPERLINK("https://psref.lenovo.com/Detail/ThinkPad/ThinkPad_T14s_Gen_2_AMD?M="&amp;JI8,"» Online-Datenblatt")</f>
        <v>» Online-Datenblatt</v>
      </c>
      <c r="JJ9" s="41" t="str">
        <f>HYPERLINK("https://psref.lenovo.com/Detail/ThinkPad/ThinkPad_T14s_Gen_2_AMD?M="&amp;JJ8,"» Online-Datenblatt")</f>
        <v>» Online-Datenblatt</v>
      </c>
      <c r="JK9" s="41" t="str">
        <f>HYPERLINK("https://psref.lenovo.com/Detail/ThinkPad/ThinkPad_T14s_Gen_2_AMD?M="&amp;JK8,"» Online-Datenblatt")</f>
        <v>» Online-Datenblatt</v>
      </c>
      <c r="JL9" s="41" t="str">
        <f>HYPERLINK("https://psref.lenovo.com/Detail/ThinkPad/ThinkPad_T14s_Gen_2_AMD?M="&amp;JL8,"» Online-Datenblatt")</f>
        <v>» Online-Datenblatt</v>
      </c>
      <c r="JM9" s="41" t="str">
        <f>HYPERLINK("https://psref.lenovo.com/Detail/ThinkPad/ThinkPad_T14s_Gen_2_AMD?M="&amp;JM8,"» Online-Datenblatt")</f>
        <v>» Online-Datenblatt</v>
      </c>
      <c r="JN9" s="61" t="s">
        <v>202</v>
      </c>
      <c r="JO9" s="27" t="str">
        <f>HYPERLINK("https://psref.lenovo.com/Detail/ThinkPad/ThinkPad_T14s_Gen_2_Intel?M="&amp;JO8,"» Online-Datenblatt")</f>
        <v>» Online-Datenblatt</v>
      </c>
      <c r="JP9" s="27" t="str">
        <f>HYPERLINK("https://psref.lenovo.com/Detail/ThinkPad/ThinkPad_T14s_Gen_2_Intel?M="&amp;JP8,"» Online-Datenblatt")</f>
        <v>» Online-Datenblatt</v>
      </c>
      <c r="JQ9" s="27" t="str">
        <f>HYPERLINK("https://psref.lenovo.com/Detail/ThinkPad/ThinkPad_T14s_Gen_2_Intel?M="&amp;JQ8,"» Online-Datenblatt")</f>
        <v>» Online-Datenblatt</v>
      </c>
      <c r="JR9" s="27" t="str">
        <f>HYPERLINK("https://psref.lenovo.com/Detail/ThinkPad/ThinkPad_T14s_Gen_2_Intel?M="&amp;JR8,"» Online-Datenblatt")</f>
        <v>» Online-Datenblatt</v>
      </c>
      <c r="JS9" s="27" t="str">
        <f>HYPERLINK("https://psref.lenovo.com/Detail/ThinkPad/ThinkPad_T14s_Gen_2_Intel?M="&amp;JS8,"» Online-Datenblatt")</f>
        <v>» Online-Datenblatt</v>
      </c>
      <c r="JT9" s="27" t="str">
        <f>HYPERLINK("https://psref.lenovo.com/Detail/ThinkPad/ThinkPad_T14s_Gen_2_Intel?M="&amp;JT8,"» Online-Datenblatt")</f>
        <v>» Online-Datenblatt</v>
      </c>
      <c r="JU9" s="27" t="str">
        <f>HYPERLINK("https://psref.lenovo.com/Detail/ThinkPad/ThinkPad_T14s_Gen_2_Intel?M="&amp;JU8,"» Online-Datenblatt")</f>
        <v>» Online-Datenblatt</v>
      </c>
      <c r="JV9" s="27" t="str">
        <f>HYPERLINK("https://psref.lenovo.com/Detail/ThinkPad/ThinkPad_T14s_Gen_2_Intel?M="&amp;JV8,"» Online-Datenblatt")</f>
        <v>» Online-Datenblatt</v>
      </c>
      <c r="JW9" s="61" t="s">
        <v>202</v>
      </c>
      <c r="JX9" s="41" t="str">
        <f>HYPERLINK("https://psref.lenovo.com/Detail/ThinkPad/ThinkPad_T15_Gen_2?M="&amp;JX8,"» Online-Datenblatt")</f>
        <v>» Online-Datenblatt</v>
      </c>
      <c r="JY9" s="41" t="str">
        <f>HYPERLINK("https://psref.lenovo.com/Detail/ThinkPad/ThinkPad_T15_Gen_2?M="&amp;JY8,"» Online-Datenblatt")</f>
        <v>» Online-Datenblatt</v>
      </c>
      <c r="JZ9" s="41" t="str">
        <f>HYPERLINK("https://psref.lenovo.com/Detail/ThinkPad/ThinkPad_T15_Gen_2?M="&amp;JZ8,"» Online-Datenblatt")</f>
        <v>» Online-Datenblatt</v>
      </c>
      <c r="KA9" s="41" t="str">
        <f>HYPERLINK("https://psref.lenovo.com/Detail/ThinkPad/ThinkPad_T15_Gen_2?M="&amp;KA8,"» Online-Datenblatt")</f>
        <v>» Online-Datenblatt</v>
      </c>
      <c r="KB9" s="41" t="str">
        <f>HYPERLINK("https://psref.lenovo.com/Detail/ThinkPad/ThinkPad_T15_Gen_2?M="&amp;KB8,"» Online-Datenblatt")</f>
        <v>» Online-Datenblatt</v>
      </c>
      <c r="KC9" s="41" t="str">
        <f>HYPERLINK("https://psref.lenovo.com/Detail/ThinkPad/ThinkPad_T15_Gen_2?M="&amp;KC8,"» Online-Datenblatt")</f>
        <v>» Online-Datenblatt</v>
      </c>
      <c r="KD9" s="41" t="str">
        <f>HYPERLINK("https://psref.lenovo.com/Detail/ThinkPad/ThinkPad_T15_Gen_2?M="&amp;KD8,"» Online-Datenblatt")</f>
        <v>» Online-Datenblatt</v>
      </c>
      <c r="KF9" s="41" t="str">
        <f>HYPERLINK("https://psref.lenovo.com/Detail/ThinkPad/ThinkPad_T15_Gen_2?M="&amp;KF8,"» Online-Datenblatt")</f>
        <v>» Online-Datenblatt</v>
      </c>
      <c r="KG9" s="41" t="str">
        <f>HYPERLINK("https://psref.lenovo.com/Detail/ThinkPad/ThinkPad_T15_Gen_2?M="&amp;KG8,"» Online-Datenblatt")</f>
        <v>» Online-Datenblatt</v>
      </c>
      <c r="KH9" s="41" t="str">
        <f>HYPERLINK("https://psref.lenovo.com/Detail/ThinkPad/ThinkPad_T15_Gen_2?M="&amp;KH8,"» Online-Datenblatt")</f>
        <v>» Online-Datenblatt</v>
      </c>
      <c r="KI9" s="41" t="str">
        <f>HYPERLINK("https://psref.lenovo.com/Detail/ThinkPad/ThinkPad_T15_Gen_2?M="&amp;KI8,"» Online-Datenblatt")</f>
        <v>» Online-Datenblatt</v>
      </c>
      <c r="KJ9" s="41" t="str">
        <f>HYPERLINK("https://psref.lenovo.com/Detail/ThinkPad/ThinkPad_T15_Gen_2?M="&amp;KJ8,"» Online-Datenblatt")</f>
        <v>» Online-Datenblatt</v>
      </c>
      <c r="KK9" s="41" t="str">
        <f>HYPERLINK("https://psref.lenovo.com/Detail/ThinkPad/ThinkPad_T15_Gen_2?M="&amp;KK8,"» Online-Datenblatt")</f>
        <v>» Online-Datenblatt</v>
      </c>
      <c r="KL9" s="41" t="str">
        <f>HYPERLINK("https://psref.lenovo.com/Detail/ThinkPad/ThinkPad_T15_Gen_2?M="&amp;KL8,"» Online-Datenblatt")</f>
        <v>» Online-Datenblatt</v>
      </c>
      <c r="KM9" s="41" t="str">
        <f>HYPERLINK("https://psref.lenovo.com/Detail/ThinkPad/ThinkPad_T15_Gen_2?M="&amp;KM8,"» Online-Datenblatt")</f>
        <v>» Online-Datenblatt</v>
      </c>
      <c r="KN9" s="61" t="s">
        <v>202</v>
      </c>
      <c r="KO9" s="27" t="str">
        <f>HYPERLINK("https://psref.lenovo.com/Detail/ThinkPad/ThinkPad_T15p_Gen_1?M="&amp;KO8,"» Online-Datenblatt")</f>
        <v>» Online-Datenblatt</v>
      </c>
      <c r="KP9" s="61" t="s">
        <v>202</v>
      </c>
      <c r="KQ9" s="221" t="str">
        <f>HYPERLINK("https://psref.lenovo.com/Detail/ThinkPad/ThinkPad_X13_Gen_1_AMD?M="&amp;KQ8,"» Online-Datenblatt")</f>
        <v>» Online-Datenblatt</v>
      </c>
      <c r="KR9" s="61" t="s">
        <v>202</v>
      </c>
      <c r="KS9" s="41" t="str">
        <f>HYPERLINK("https://psref.lenovo.com/Detail/ThinkPad/ThinkPad_X13_Gen_2_AMD?M="&amp;KS8,"» Online-Datenblatt")</f>
        <v>» Online-Datenblatt</v>
      </c>
      <c r="KT9" s="41" t="str">
        <f>HYPERLINK("https://psref.lenovo.com/Detail/ThinkPad/ThinkPad_X13_Gen_2_AMD?M="&amp;KT8,"» Online-Datenblatt")</f>
        <v>» Online-Datenblatt</v>
      </c>
      <c r="KU9" s="61" t="s">
        <v>202</v>
      </c>
      <c r="KV9" s="41" t="str">
        <f>HYPERLINK("https://psref.lenovo.com/Detail/ThinkPad/ThinkPad_X13_Gen_2_Intel?M="&amp;KV8,"» Online-Datenblatt")</f>
        <v>» Online-Datenblatt</v>
      </c>
      <c r="KW9" s="41" t="str">
        <f>HYPERLINK("https://psref.lenovo.com/Detail/ThinkPad/ThinkPad_X13_Gen_2_Intel?M="&amp;KW8,"» Online-Datenblatt")</f>
        <v>» Online-Datenblatt</v>
      </c>
      <c r="KX9" s="41" t="str">
        <f>HYPERLINK("https://psref.lenovo.com/Detail/ThinkPad/ThinkPad_X13_Gen_2_Intel?M="&amp;KX8,"» Online-Datenblatt")</f>
        <v>» Online-Datenblatt</v>
      </c>
      <c r="KY9" s="41" t="str">
        <f>HYPERLINK("https://psref.lenovo.com/Detail/ThinkPad/ThinkPad_X13_Gen_2_Intel?M="&amp;KY8,"» Online-Datenblatt")</f>
        <v>» Online-Datenblatt</v>
      </c>
      <c r="LA9" s="41" t="str">
        <f>HYPERLINK("https://psref.lenovo.com/Detail/ThinkPad/ThinkPad_X13_Gen_2_Intel?M="&amp;LA8,"» Online-Datenblatt")</f>
        <v>» Online-Datenblatt</v>
      </c>
      <c r="LB9" s="41" t="str">
        <f>HYPERLINK("https://psref.lenovo.com/Detail/ThinkPad/ThinkPad_X13_Gen_2_Intel?M="&amp;LB8,"» Online-Datenblatt")</f>
        <v>» Online-Datenblatt</v>
      </c>
      <c r="LC9" s="61" t="s">
        <v>202</v>
      </c>
      <c r="LD9" s="41" t="str">
        <f>HYPERLINK("https://psref.lenovo.com/Detail/ThinkPad/ThinkPad_X13_Yoga_Gen_1?M="&amp;LD8,"» Online-Datenblatt")</f>
        <v>» Online-Datenblatt</v>
      </c>
      <c r="LF9" s="41" t="str">
        <f>HYPERLINK("https://psref.lenovo.com/Detail/ThinkPad/ThinkPad_X13_Yoga_Gen_2_Intel?M="&amp;LF8,"» Online-Datenblatt")</f>
        <v>» Online-Datenblatt</v>
      </c>
      <c r="LG9" s="41" t="str">
        <f>HYPERLINK("https://psref.lenovo.com/Detail/ThinkPad/ThinkPad_X13_Yoga_Gen_2_Intel?M="&amp;LG8,"» Online-Datenblatt")</f>
        <v>» Online-Datenblatt</v>
      </c>
      <c r="LH9" s="41" t="str">
        <f>HYPERLINK("https://psref.lenovo.com/Detail/ThinkPad/ThinkPad_X13_Yoga_Gen_2_Intel?M="&amp;LH8,"» Online-Datenblatt")</f>
        <v>» Online-Datenblatt</v>
      </c>
      <c r="LI9" s="41" t="str">
        <f>HYPERLINK("https://psref.lenovo.com/Detail/ThinkPad/ThinkPad_X13_Yoga_Gen_2_Intel?M="&amp;LI8,"» Online-Datenblatt")</f>
        <v>» Online-Datenblatt</v>
      </c>
      <c r="LJ9" s="41" t="str">
        <f>HYPERLINK("https://psref.lenovo.com/Detail/ThinkPad/ThinkPad_X13_Yoga_Gen_2_Intel?M="&amp;LJ8,"» Online-Datenblatt")</f>
        <v>» Online-Datenblatt</v>
      </c>
      <c r="LL9" s="41" t="str">
        <f>HYPERLINK("https://psref.lenovo.com/Detail/ThinkPad/ThinkPad_X1_Nano_Gen_1?M="&amp;LL8,"» Online-Datenblatt")</f>
        <v>» Online-Datenblatt</v>
      </c>
      <c r="LM9" s="61" t="s">
        <v>202</v>
      </c>
      <c r="LN9" s="41" t="str">
        <f>HYPERLINK("https://psref.lenovo.com/Detail/ThinkPad/ThinkPad_X1_Carbon_Gen_9?M="&amp;LN8,"» Online-Datenblatt")</f>
        <v>» Online-Datenblatt</v>
      </c>
      <c r="LO9" s="41" t="str">
        <f>HYPERLINK("https://psref.lenovo.com/Detail/ThinkPad/ThinkPad_X1_Carbon_Gen_9?M="&amp;LO8,"» Online-Datenblatt")</f>
        <v>» Online-Datenblatt</v>
      </c>
      <c r="LP9" s="41" t="str">
        <f>HYPERLINK("https://psref.lenovo.com/Detail/ThinkPad/ThinkPad_X1_Carbon_Gen_9?M="&amp;LP8,"» Online-Datenblatt")</f>
        <v>» Online-Datenblatt</v>
      </c>
      <c r="LQ9" s="41" t="str">
        <f>HYPERLINK("https://psref.lenovo.com/Detail/ThinkPad/ThinkPad_X1_Carbon_Gen_9?M="&amp;LQ8,"» Online-Datenblatt")</f>
        <v>» Online-Datenblatt</v>
      </c>
      <c r="LR9" s="41" t="str">
        <f>HYPERLINK("https://psref.lenovo.com/Detail/ThinkPad/ThinkPad_X1_Carbon_Gen_9?M="&amp;LR8,"» Online-Datenblatt")</f>
        <v>» Online-Datenblatt</v>
      </c>
      <c r="LS9" s="41" t="str">
        <f>HYPERLINK("https://psref.lenovo.com/Detail/ThinkPad/ThinkPad_X1_Carbon_Gen_9?M="&amp;LS8,"» Online-Datenblatt")</f>
        <v>» Online-Datenblatt</v>
      </c>
      <c r="LT9" s="41" t="str">
        <f>HYPERLINK("https://psref.lenovo.com/Detail/ThinkPad/ThinkPad_X1_Carbon_Gen_9?M="&amp;LT8,"» Online-Datenblatt")</f>
        <v>» Online-Datenblatt</v>
      </c>
      <c r="LU9" s="41" t="str">
        <f>HYPERLINK("https://psref.lenovo.com/Detail/ThinkPad/ThinkPad_X1_Carbon_Gen_9?M="&amp;LU8,"» Online-Datenblatt")</f>
        <v>» Online-Datenblatt</v>
      </c>
      <c r="LV9" s="41" t="str">
        <f>HYPERLINK("https://psref.lenovo.com/Detail/ThinkPad/ThinkPad_X1_Carbon_Gen_9?M="&amp;LV8,"» Online-Datenblatt")</f>
        <v>» Online-Datenblatt</v>
      </c>
      <c r="LW9" s="41" t="str">
        <f>HYPERLINK("https://psref.lenovo.com/Detail/ThinkPad/ThinkPad_X1_Carbon_Gen_9?M="&amp;LW8,"» Online-Datenblatt")</f>
        <v>» Online-Datenblatt</v>
      </c>
      <c r="LX9" s="41" t="str">
        <f>HYPERLINK("https://psref.lenovo.com/Detail/ThinkPad/ThinkPad_X1_Carbon_Gen_9?M="&amp;LX8,"» Online-Datenblatt")</f>
        <v>» Online-Datenblatt</v>
      </c>
      <c r="LY9" s="41" t="str">
        <f>HYPERLINK("https://psref.lenovo.com/Detail/ThinkPad/ThinkPad_X1_Carbon_Gen_9?M="&amp;LY8,"» Online-Datenblatt")</f>
        <v>» Online-Datenblatt</v>
      </c>
      <c r="LZ9" s="61" t="s">
        <v>202</v>
      </c>
      <c r="MA9" s="41" t="str">
        <f>HYPERLINK("https://psref.lenovo.com/Detail/ThinkPad/ThinkPad_X1_Yoga_Gen_6?M="&amp;MA8,"» Online-Datenblatt")</f>
        <v>» Online-Datenblatt</v>
      </c>
      <c r="MB9" s="41" t="str">
        <f>HYPERLINK("https://psref.lenovo.com/Detail/ThinkPad/ThinkPad_X1_Yoga_Gen_6?M="&amp;MB8,"» Online-Datenblatt")</f>
        <v>» Online-Datenblatt</v>
      </c>
      <c r="MC9" s="41" t="str">
        <f>HYPERLINK("https://psref.lenovo.com/Detail/ThinkPad/ThinkPad_X1_Yoga_Gen_6?M="&amp;MC8,"» Online-Datenblatt")</f>
        <v>» Online-Datenblatt</v>
      </c>
      <c r="MD9" s="41" t="str">
        <f>HYPERLINK("https://psref.lenovo.com/Detail/ThinkPad/ThinkPad_X1_Yoga_Gen_6?M="&amp;MD8,"» Online-Datenblatt")</f>
        <v>» Online-Datenblatt</v>
      </c>
      <c r="ME9" s="41" t="str">
        <f>HYPERLINK("https://psref.lenovo.com/Detail/ThinkPad/ThinkPad_X1_Yoga_Gen_6?M="&amp;ME8,"» Online-Datenblatt")</f>
        <v>» Online-Datenblatt</v>
      </c>
      <c r="MF9" s="41" t="str">
        <f>HYPERLINK("https://psref.lenovo.com/Detail/ThinkPad/ThinkPad_X1_Yoga_Gen_6?M="&amp;MF8,"» Online-Datenblatt")</f>
        <v>» Online-Datenblatt</v>
      </c>
      <c r="MG9" s="41" t="str">
        <f>HYPERLINK("https://psref.lenovo.com/Detail/ThinkPad/ThinkPad_X1_Yoga_Gen_6?M="&amp;MG8,"» Online-Datenblatt")</f>
        <v>» Online-Datenblatt</v>
      </c>
      <c r="MH9" s="41" t="str">
        <f>HYPERLINK("https://psref.lenovo.com/Detail/ThinkPad/ThinkPad_X1_Yoga_Gen_6?M="&amp;MH8,"» Online-Datenblatt")</f>
        <v>» Online-Datenblatt</v>
      </c>
      <c r="MI9" s="41" t="str">
        <f>HYPERLINK("https://psref.lenovo.com/Detail/ThinkPad/ThinkPad_X1_Yoga_Gen_6?M="&amp;MI8,"» Online-Datenblatt")</f>
        <v>» Online-Datenblatt</v>
      </c>
      <c r="MK9" s="41" t="str">
        <f>HYPERLINK("https://psref.lenovo.com/Detail/ThinkPad/ThinkPad_X1_Titanium_Yoga_Gen_1?M="&amp;MK8,"» Online-Datenblatt")</f>
        <v>» Online-Datenblatt</v>
      </c>
      <c r="ML9" s="41" t="str">
        <f>HYPERLINK("https://psref.lenovo.com/Detail/ThinkPad/ThinkPad_X1_Titanium_Yoga_Gen_1?M="&amp;ML8,"» Online-Datenblatt")</f>
        <v>» Online-Datenblatt</v>
      </c>
      <c r="MN9" s="41" t="str">
        <f>HYPERLINK("https://psref.lenovo.com/Detail/ThinkPad/ThinkPad_X1_Extreme_Gen_4?M="&amp;MN8,"» Online-Datenblatt")</f>
        <v>» Online-Datenblatt</v>
      </c>
      <c r="MO9" s="41" t="str">
        <f>HYPERLINK("https://psref.lenovo.com/Detail/ThinkPad/ThinkPad_X1_Extreme_Gen_4?M="&amp;MO8,"» Online-Datenblatt")</f>
        <v>» Online-Datenblatt</v>
      </c>
      <c r="MP9" s="41" t="str">
        <f>HYPERLINK("https://psref.lenovo.com/Detail/ThinkPad/ThinkPad_X1_Extreme_Gen_4?M="&amp;MP8,"» Online-Datenblatt")</f>
        <v>» Online-Datenblatt</v>
      </c>
      <c r="MQ9" s="41" t="str">
        <f>HYPERLINK("https://psref.lenovo.com/Detail/ThinkPad/ThinkPad_X1_Extreme_Gen_4?M="&amp;MQ8,"» Online-Datenblatt")</f>
        <v>» Online-Datenblatt</v>
      </c>
      <c r="MR9" s="41" t="str">
        <f>HYPERLINK("https://psref.lenovo.com/Detail/ThinkPad/ThinkPad_X1_Extreme_Gen_4?M="&amp;MR8,"» Online-Datenblatt")</f>
        <v>» Online-Datenblatt</v>
      </c>
    </row>
    <row r="10" spans="1:356" ht="22.5" customHeight="1" x14ac:dyDescent="0.3">
      <c r="A10" s="13" t="s">
        <v>50</v>
      </c>
      <c r="B10" s="24">
        <v>617</v>
      </c>
      <c r="C10" s="65" t="s">
        <v>202</v>
      </c>
      <c r="D10" s="24">
        <v>617</v>
      </c>
      <c r="E10" s="24">
        <v>668</v>
      </c>
      <c r="F10" s="24">
        <v>668</v>
      </c>
      <c r="G10" s="24">
        <v>679</v>
      </c>
      <c r="H10" s="24">
        <v>720</v>
      </c>
      <c r="I10" s="65" t="s">
        <v>202</v>
      </c>
      <c r="J10" s="24">
        <v>823</v>
      </c>
      <c r="K10" s="24">
        <v>895</v>
      </c>
      <c r="L10" s="24">
        <v>957</v>
      </c>
      <c r="M10" s="24">
        <v>957</v>
      </c>
      <c r="N10" s="65" t="s">
        <v>202</v>
      </c>
      <c r="O10" s="24">
        <v>1008</v>
      </c>
      <c r="P10" s="24">
        <v>1029</v>
      </c>
      <c r="R10" s="24">
        <v>823</v>
      </c>
      <c r="S10" s="65" t="s">
        <v>202</v>
      </c>
      <c r="T10" s="24">
        <v>1286</v>
      </c>
      <c r="V10" s="24">
        <v>1389</v>
      </c>
      <c r="W10" s="24">
        <v>1492</v>
      </c>
      <c r="X10" s="65" t="s">
        <v>202</v>
      </c>
      <c r="Y10" s="24">
        <v>349</v>
      </c>
      <c r="Z10" s="24">
        <v>370</v>
      </c>
      <c r="AA10" s="61"/>
      <c r="AB10" s="24">
        <v>442</v>
      </c>
      <c r="AC10" s="24">
        <v>473</v>
      </c>
      <c r="AD10" s="61"/>
      <c r="AE10" s="24">
        <v>483</v>
      </c>
      <c r="AF10" s="61"/>
      <c r="AG10" s="24">
        <v>483</v>
      </c>
      <c r="AH10" s="24">
        <v>514</v>
      </c>
      <c r="AI10" s="24">
        <v>545</v>
      </c>
      <c r="AJ10" s="61"/>
      <c r="AK10" s="24">
        <v>370</v>
      </c>
      <c r="AM10" s="24">
        <v>390</v>
      </c>
      <c r="AO10" s="24">
        <v>462</v>
      </c>
      <c r="AQ10" s="24">
        <v>390</v>
      </c>
      <c r="AR10" s="24">
        <v>535</v>
      </c>
      <c r="AS10" s="24">
        <v>555</v>
      </c>
      <c r="AU10" s="24">
        <v>514</v>
      </c>
      <c r="AV10" s="24">
        <v>545</v>
      </c>
      <c r="AW10" s="24">
        <v>565</v>
      </c>
      <c r="AX10" s="24">
        <v>545</v>
      </c>
      <c r="AY10" s="65" t="s">
        <v>202</v>
      </c>
      <c r="AZ10" s="24">
        <v>483</v>
      </c>
      <c r="BA10" s="24">
        <v>514</v>
      </c>
      <c r="BB10" s="24">
        <v>607</v>
      </c>
      <c r="BC10" s="24">
        <v>823</v>
      </c>
      <c r="BE10" s="24">
        <v>524</v>
      </c>
      <c r="BF10" s="24">
        <v>586</v>
      </c>
      <c r="BG10" s="24">
        <v>658</v>
      </c>
      <c r="BH10" s="24">
        <v>720</v>
      </c>
      <c r="BI10" s="24">
        <v>885</v>
      </c>
      <c r="BK10" s="24">
        <v>545</v>
      </c>
      <c r="BL10" s="24">
        <v>617</v>
      </c>
      <c r="BM10" s="24">
        <v>668</v>
      </c>
      <c r="BN10" s="24">
        <v>741</v>
      </c>
      <c r="BO10" s="24">
        <v>905</v>
      </c>
      <c r="BQ10" s="24">
        <v>792</v>
      </c>
      <c r="BS10" s="24">
        <v>771</v>
      </c>
      <c r="BU10" s="24">
        <v>555</v>
      </c>
      <c r="BV10" s="24">
        <v>679</v>
      </c>
      <c r="BW10" s="24">
        <v>741</v>
      </c>
      <c r="BX10" s="65" t="s">
        <v>202</v>
      </c>
      <c r="BY10" s="24">
        <v>586</v>
      </c>
      <c r="BZ10" s="24">
        <v>648</v>
      </c>
      <c r="CA10" s="24">
        <v>761</v>
      </c>
      <c r="CC10" s="24">
        <v>741</v>
      </c>
      <c r="CE10" s="24">
        <v>617</v>
      </c>
      <c r="CG10" s="24">
        <v>617</v>
      </c>
      <c r="CH10" s="24">
        <v>710</v>
      </c>
      <c r="CJ10" s="24">
        <v>792</v>
      </c>
      <c r="CL10" s="24">
        <v>514</v>
      </c>
      <c r="CN10" s="24">
        <v>617</v>
      </c>
      <c r="CP10" s="24">
        <v>535</v>
      </c>
      <c r="CQ10" s="24">
        <v>596</v>
      </c>
      <c r="CR10" s="24">
        <v>699</v>
      </c>
      <c r="CS10" s="65" t="s">
        <v>202</v>
      </c>
      <c r="CT10" s="24">
        <v>741</v>
      </c>
      <c r="CU10" s="65" t="s">
        <v>202</v>
      </c>
      <c r="CV10" s="24">
        <v>596</v>
      </c>
      <c r="CW10" s="24" t="s">
        <v>59</v>
      </c>
      <c r="CX10" s="24">
        <v>658</v>
      </c>
      <c r="CY10" s="65" t="s">
        <v>202</v>
      </c>
      <c r="CZ10" s="24">
        <v>792</v>
      </c>
      <c r="DB10" s="24">
        <v>977</v>
      </c>
      <c r="DC10" s="24">
        <v>1183</v>
      </c>
      <c r="DD10" s="24">
        <v>1492</v>
      </c>
      <c r="DF10" s="24">
        <v>1286</v>
      </c>
      <c r="DG10" s="24">
        <v>1369</v>
      </c>
      <c r="DI10" s="24">
        <v>1183</v>
      </c>
      <c r="DJ10" s="24">
        <v>1369</v>
      </c>
      <c r="DK10" s="24">
        <v>1544</v>
      </c>
      <c r="DL10" s="65" t="s">
        <v>202</v>
      </c>
      <c r="DM10" s="24">
        <v>823</v>
      </c>
      <c r="DN10" s="65" t="s">
        <v>202</v>
      </c>
      <c r="DO10" s="24">
        <v>668</v>
      </c>
      <c r="DP10" s="24">
        <v>844</v>
      </c>
      <c r="DR10" s="24">
        <v>638</v>
      </c>
      <c r="DS10" s="24">
        <v>813</v>
      </c>
      <c r="DT10" s="24">
        <v>926</v>
      </c>
      <c r="DV10" s="24">
        <v>947</v>
      </c>
      <c r="DX10" s="24">
        <v>1235</v>
      </c>
      <c r="DZ10" s="24">
        <v>1163</v>
      </c>
      <c r="EA10" s="24">
        <v>1266</v>
      </c>
      <c r="EB10" s="24">
        <v>1338</v>
      </c>
      <c r="EC10" s="65" t="s">
        <v>202</v>
      </c>
      <c r="ED10" s="24">
        <v>1235</v>
      </c>
      <c r="EF10" s="24">
        <v>751</v>
      </c>
      <c r="EG10" s="24">
        <v>916</v>
      </c>
      <c r="EH10" s="24">
        <v>1029</v>
      </c>
      <c r="EJ10" s="24">
        <v>854</v>
      </c>
      <c r="EK10" s="24">
        <v>916</v>
      </c>
      <c r="EL10" s="24">
        <v>1029</v>
      </c>
      <c r="EN10" s="24">
        <v>977</v>
      </c>
      <c r="EP10" s="24">
        <v>679</v>
      </c>
      <c r="EQ10" s="24">
        <v>751</v>
      </c>
      <c r="ER10" s="24">
        <v>813</v>
      </c>
      <c r="ES10" s="65" t="s">
        <v>202</v>
      </c>
      <c r="ET10" s="24">
        <v>751</v>
      </c>
      <c r="EU10" s="24">
        <v>813</v>
      </c>
      <c r="EV10" s="24">
        <v>885</v>
      </c>
      <c r="EW10" s="24" t="s">
        <v>59</v>
      </c>
      <c r="EX10" s="65" t="s">
        <v>202</v>
      </c>
      <c r="EY10" s="24">
        <v>751</v>
      </c>
      <c r="EZ10" s="24">
        <v>720</v>
      </c>
      <c r="FA10" s="24">
        <v>926</v>
      </c>
      <c r="FB10" s="61" t="s">
        <v>202</v>
      </c>
      <c r="FC10" s="24">
        <v>761</v>
      </c>
      <c r="FD10" s="65" t="s">
        <v>202</v>
      </c>
      <c r="FE10" s="24">
        <v>802</v>
      </c>
      <c r="FF10" s="24">
        <v>854</v>
      </c>
      <c r="FG10" s="65" t="s">
        <v>202</v>
      </c>
      <c r="FH10" s="24">
        <v>679</v>
      </c>
      <c r="FI10" s="24">
        <v>751</v>
      </c>
      <c r="FJ10" s="24">
        <v>813</v>
      </c>
      <c r="FK10" s="24">
        <v>864</v>
      </c>
      <c r="FL10" s="65" t="s">
        <v>202</v>
      </c>
      <c r="FM10" s="24">
        <v>751</v>
      </c>
      <c r="FN10" s="24">
        <v>813</v>
      </c>
      <c r="FO10" s="24">
        <v>885</v>
      </c>
      <c r="FP10" s="24">
        <v>926</v>
      </c>
      <c r="FR10" s="24">
        <v>998</v>
      </c>
      <c r="FT10" s="24">
        <v>648</v>
      </c>
      <c r="FU10" s="24">
        <v>823</v>
      </c>
      <c r="FV10" s="24">
        <v>926</v>
      </c>
      <c r="FW10" s="24">
        <v>1008</v>
      </c>
      <c r="FX10" s="24">
        <v>998</v>
      </c>
      <c r="FY10" s="61" t="s">
        <v>202</v>
      </c>
      <c r="FZ10" s="24">
        <v>844</v>
      </c>
      <c r="GA10" s="24">
        <v>844</v>
      </c>
      <c r="GB10" s="24">
        <v>916</v>
      </c>
      <c r="GC10" s="61" t="s">
        <v>202</v>
      </c>
      <c r="GD10" s="24">
        <v>771</v>
      </c>
      <c r="GE10" s="24">
        <v>895</v>
      </c>
      <c r="GF10" s="24">
        <v>977</v>
      </c>
      <c r="GG10" s="24">
        <v>1029</v>
      </c>
      <c r="GH10" s="65" t="s">
        <v>202</v>
      </c>
      <c r="GI10" s="24">
        <v>957</v>
      </c>
      <c r="GJ10" s="24">
        <v>957</v>
      </c>
      <c r="GK10" s="24">
        <v>1029</v>
      </c>
      <c r="GL10" s="61" t="s">
        <v>202</v>
      </c>
      <c r="GM10" s="24">
        <v>926</v>
      </c>
      <c r="GN10" s="24">
        <v>926</v>
      </c>
      <c r="GO10" s="24">
        <v>998</v>
      </c>
      <c r="GP10" s="24">
        <v>1080</v>
      </c>
      <c r="GQ10" s="61" t="s">
        <v>202</v>
      </c>
      <c r="GR10" s="24">
        <v>874</v>
      </c>
      <c r="GS10" s="24">
        <v>926</v>
      </c>
      <c r="GT10" s="24">
        <v>947</v>
      </c>
      <c r="GU10" s="24">
        <v>1080</v>
      </c>
      <c r="GV10" s="65" t="s">
        <v>202</v>
      </c>
      <c r="GW10" s="24">
        <v>854</v>
      </c>
      <c r="GX10" s="24">
        <v>926</v>
      </c>
      <c r="GY10" s="65" t="s">
        <v>202</v>
      </c>
      <c r="GZ10" s="24">
        <v>854</v>
      </c>
      <c r="HA10" s="24" t="s">
        <v>59</v>
      </c>
      <c r="HB10" s="24" t="s">
        <v>59</v>
      </c>
      <c r="HC10" s="24" t="s">
        <v>59</v>
      </c>
      <c r="HD10" s="65" t="s">
        <v>202</v>
      </c>
      <c r="HE10" s="24">
        <v>854</v>
      </c>
      <c r="HF10" s="24">
        <v>926</v>
      </c>
      <c r="HG10" s="24">
        <v>926</v>
      </c>
      <c r="HH10" s="24">
        <v>998</v>
      </c>
      <c r="HI10" s="24">
        <v>1091</v>
      </c>
      <c r="HJ10" s="24">
        <v>1163</v>
      </c>
      <c r="HK10" s="65" t="s">
        <v>202</v>
      </c>
      <c r="HL10" s="24">
        <v>771</v>
      </c>
      <c r="HM10" s="24">
        <v>844</v>
      </c>
      <c r="HN10" s="24">
        <v>854</v>
      </c>
      <c r="HO10" s="24">
        <v>977</v>
      </c>
      <c r="HP10" s="65" t="s">
        <v>202</v>
      </c>
      <c r="HQ10" s="24" t="s">
        <v>59</v>
      </c>
      <c r="HR10" s="24">
        <v>926</v>
      </c>
      <c r="HS10" s="24" t="s">
        <v>59</v>
      </c>
      <c r="HT10" s="24" t="s">
        <v>59</v>
      </c>
      <c r="HU10" s="65" t="s">
        <v>202</v>
      </c>
      <c r="HV10" s="24">
        <v>751</v>
      </c>
      <c r="HW10" s="24">
        <v>823</v>
      </c>
      <c r="HX10" s="24">
        <v>926</v>
      </c>
      <c r="HY10" s="24">
        <v>998</v>
      </c>
      <c r="HZ10" s="24">
        <v>1091</v>
      </c>
      <c r="IA10" s="24">
        <v>1163</v>
      </c>
      <c r="IB10" s="65" t="s">
        <v>202</v>
      </c>
      <c r="IC10" s="24">
        <v>854</v>
      </c>
      <c r="ID10" s="24">
        <v>926</v>
      </c>
      <c r="IE10" s="24">
        <v>926</v>
      </c>
      <c r="IF10" s="24">
        <v>998</v>
      </c>
      <c r="IG10" s="24">
        <v>1091</v>
      </c>
      <c r="IH10" s="24">
        <v>1163</v>
      </c>
      <c r="II10" s="65" t="s">
        <v>202</v>
      </c>
      <c r="IJ10" s="24">
        <v>1132</v>
      </c>
      <c r="IK10" s="24">
        <v>1338</v>
      </c>
      <c r="IL10" s="24">
        <v>1410</v>
      </c>
      <c r="IM10" s="24">
        <v>1647</v>
      </c>
      <c r="IO10" s="24">
        <v>1256</v>
      </c>
      <c r="IP10" s="24">
        <v>1338</v>
      </c>
      <c r="IQ10" s="24">
        <v>1441</v>
      </c>
      <c r="IR10" s="24">
        <v>1750</v>
      </c>
      <c r="IS10" s="24">
        <v>1853</v>
      </c>
      <c r="IU10" s="24">
        <v>1256</v>
      </c>
      <c r="IV10" s="24">
        <v>1338</v>
      </c>
      <c r="IW10" s="24">
        <v>1441</v>
      </c>
      <c r="IX10" s="24">
        <v>1544</v>
      </c>
      <c r="IY10" s="24">
        <v>1544</v>
      </c>
      <c r="IZ10" s="24">
        <v>1626</v>
      </c>
      <c r="JA10" s="24">
        <v>1698</v>
      </c>
      <c r="JB10" s="24">
        <v>1750</v>
      </c>
      <c r="JC10" s="24">
        <v>1853</v>
      </c>
      <c r="JD10" s="65" t="s">
        <v>202</v>
      </c>
      <c r="JE10" s="24">
        <v>1286</v>
      </c>
      <c r="JF10" s="24">
        <v>1389</v>
      </c>
      <c r="JG10" s="24">
        <v>1544</v>
      </c>
      <c r="JH10" s="65" t="s">
        <v>202</v>
      </c>
      <c r="JI10" s="24">
        <v>1338</v>
      </c>
      <c r="JJ10" s="24">
        <v>1441</v>
      </c>
      <c r="JK10" s="24">
        <v>1544</v>
      </c>
      <c r="JL10" s="24">
        <v>1698</v>
      </c>
      <c r="JM10" s="24">
        <v>1698</v>
      </c>
      <c r="JN10" s="65" t="s">
        <v>202</v>
      </c>
      <c r="JO10" s="24">
        <v>1359</v>
      </c>
      <c r="JP10" s="24">
        <v>1441</v>
      </c>
      <c r="JQ10" s="24">
        <v>1544</v>
      </c>
      <c r="JR10" s="24">
        <v>1647</v>
      </c>
      <c r="JS10" s="24">
        <v>1729</v>
      </c>
      <c r="JT10" s="24">
        <v>1801</v>
      </c>
      <c r="JU10" s="24">
        <v>1750</v>
      </c>
      <c r="JV10" s="24">
        <v>1853</v>
      </c>
      <c r="JW10" s="65" t="s">
        <v>202</v>
      </c>
      <c r="JX10" s="24">
        <v>1204</v>
      </c>
      <c r="JY10" s="24">
        <v>1389</v>
      </c>
      <c r="JZ10" s="24">
        <v>1420</v>
      </c>
      <c r="KA10" s="24">
        <v>1575</v>
      </c>
      <c r="KB10" s="24">
        <v>1647</v>
      </c>
      <c r="KC10" s="24">
        <v>1781</v>
      </c>
      <c r="KD10" s="24">
        <v>1904</v>
      </c>
      <c r="KF10" s="24">
        <v>1204</v>
      </c>
      <c r="KG10" s="24">
        <v>1266</v>
      </c>
      <c r="KH10" s="24">
        <v>1389</v>
      </c>
      <c r="KI10" s="24">
        <v>1420</v>
      </c>
      <c r="KJ10" s="24">
        <v>1575</v>
      </c>
      <c r="KK10" s="24">
        <v>1647</v>
      </c>
      <c r="KL10" s="24">
        <v>1781</v>
      </c>
      <c r="KM10" s="24">
        <v>1904</v>
      </c>
      <c r="KN10" s="65" t="s">
        <v>202</v>
      </c>
      <c r="KO10" s="24">
        <v>1904</v>
      </c>
      <c r="KP10" s="65" t="s">
        <v>202</v>
      </c>
      <c r="KQ10" s="24">
        <v>1029</v>
      </c>
      <c r="KR10" s="65" t="s">
        <v>202</v>
      </c>
      <c r="KS10" s="24">
        <v>1235</v>
      </c>
      <c r="KT10" s="24">
        <v>1492</v>
      </c>
      <c r="KU10" s="65" t="s">
        <v>202</v>
      </c>
      <c r="KV10" s="24">
        <v>1163</v>
      </c>
      <c r="KW10" s="24">
        <v>1338</v>
      </c>
      <c r="KX10" s="24">
        <v>1441</v>
      </c>
      <c r="KY10" s="24">
        <v>1595</v>
      </c>
      <c r="LA10" s="24">
        <v>1369</v>
      </c>
      <c r="LB10" s="24">
        <v>1472</v>
      </c>
      <c r="LC10" s="65" t="s">
        <v>202</v>
      </c>
      <c r="LD10" s="24">
        <v>1482</v>
      </c>
      <c r="LF10" s="24">
        <v>1214</v>
      </c>
      <c r="LG10" s="24">
        <v>1317</v>
      </c>
      <c r="LH10" s="24">
        <v>1420</v>
      </c>
      <c r="LI10" s="24">
        <v>1523</v>
      </c>
      <c r="LJ10" s="24">
        <v>1647</v>
      </c>
      <c r="LL10" s="24">
        <v>1647</v>
      </c>
      <c r="LM10" s="65" t="s">
        <v>202</v>
      </c>
      <c r="LN10" s="24">
        <v>1472</v>
      </c>
      <c r="LO10" s="24">
        <v>1575</v>
      </c>
      <c r="LP10" s="24">
        <v>1678</v>
      </c>
      <c r="LQ10" s="24">
        <v>1832</v>
      </c>
      <c r="LR10" s="24">
        <v>1771</v>
      </c>
      <c r="LS10" s="24">
        <v>1698</v>
      </c>
      <c r="LT10" s="24">
        <v>1822</v>
      </c>
      <c r="LU10" s="24">
        <v>1987</v>
      </c>
      <c r="LV10" s="24">
        <v>1915</v>
      </c>
      <c r="LW10" s="24">
        <v>1987</v>
      </c>
      <c r="LX10" s="24">
        <v>2059</v>
      </c>
      <c r="LY10" s="24">
        <v>2162</v>
      </c>
      <c r="LZ10" s="65" t="s">
        <v>202</v>
      </c>
      <c r="MA10" s="24">
        <v>1781</v>
      </c>
      <c r="MB10" s="24">
        <v>1956</v>
      </c>
      <c r="MC10" s="24">
        <v>1935</v>
      </c>
      <c r="MD10" s="24">
        <v>2131</v>
      </c>
      <c r="ME10" s="24">
        <v>2038</v>
      </c>
      <c r="MF10" s="24">
        <v>2131</v>
      </c>
      <c r="MG10" s="24">
        <v>2213</v>
      </c>
      <c r="MH10" s="24">
        <v>2471</v>
      </c>
      <c r="MI10" s="24">
        <v>2471</v>
      </c>
      <c r="MK10" s="24">
        <v>2368</v>
      </c>
      <c r="ML10" s="24">
        <v>2574</v>
      </c>
      <c r="MN10" s="24">
        <v>2419</v>
      </c>
      <c r="MO10" s="24">
        <v>2677</v>
      </c>
      <c r="MP10" s="24">
        <v>2934</v>
      </c>
      <c r="MQ10" s="24">
        <v>2831</v>
      </c>
      <c r="MR10" s="24">
        <v>3707</v>
      </c>
    </row>
    <row r="11" spans="1:356" ht="22.5" customHeight="1" x14ac:dyDescent="0.3">
      <c r="A11" s="13" t="s">
        <v>69</v>
      </c>
      <c r="B11" s="73">
        <v>705</v>
      </c>
      <c r="C11" s="61"/>
      <c r="D11" s="73">
        <v>705</v>
      </c>
      <c r="E11" s="73">
        <v>764</v>
      </c>
      <c r="F11" s="73">
        <v>764</v>
      </c>
      <c r="G11" s="73">
        <v>775</v>
      </c>
      <c r="H11" s="73">
        <v>822</v>
      </c>
      <c r="I11" s="61"/>
      <c r="J11" s="73">
        <v>940</v>
      </c>
      <c r="K11" s="73">
        <v>1022</v>
      </c>
      <c r="L11" s="73">
        <v>1093</v>
      </c>
      <c r="M11" s="73">
        <v>1093</v>
      </c>
      <c r="N11" s="61"/>
      <c r="O11" s="73">
        <v>1152</v>
      </c>
      <c r="P11" s="73">
        <v>1175</v>
      </c>
      <c r="Q11" s="61" t="s">
        <v>202</v>
      </c>
      <c r="R11" s="73">
        <v>940</v>
      </c>
      <c r="S11" s="61"/>
      <c r="T11" s="73">
        <v>1469</v>
      </c>
      <c r="U11" s="61" t="s">
        <v>202</v>
      </c>
      <c r="V11" s="73">
        <v>1587</v>
      </c>
      <c r="W11" s="73">
        <v>1705</v>
      </c>
      <c r="X11" s="61"/>
      <c r="Y11" s="73">
        <v>399</v>
      </c>
      <c r="Z11" s="73">
        <v>422</v>
      </c>
      <c r="AA11" s="61"/>
      <c r="AB11" s="73">
        <v>505</v>
      </c>
      <c r="AC11" s="73">
        <v>540</v>
      </c>
      <c r="AD11" s="61"/>
      <c r="AE11" s="73">
        <v>552</v>
      </c>
      <c r="AF11" s="61"/>
      <c r="AG11" s="73">
        <v>552</v>
      </c>
      <c r="AH11" s="73">
        <v>587</v>
      </c>
      <c r="AI11" s="73">
        <v>622</v>
      </c>
      <c r="AJ11" s="61"/>
      <c r="AK11" s="73">
        <v>422</v>
      </c>
      <c r="AL11" s="61" t="s">
        <v>202</v>
      </c>
      <c r="AM11" s="73">
        <v>446</v>
      </c>
      <c r="AN11" s="61" t="s">
        <v>202</v>
      </c>
      <c r="AO11" s="73">
        <v>528</v>
      </c>
      <c r="AP11" s="61" t="s">
        <v>202</v>
      </c>
      <c r="AQ11" s="73">
        <v>446</v>
      </c>
      <c r="AR11" s="73">
        <v>611</v>
      </c>
      <c r="AS11" s="73">
        <v>634</v>
      </c>
      <c r="AT11" s="61" t="s">
        <v>202</v>
      </c>
      <c r="AU11" s="73">
        <v>587</v>
      </c>
      <c r="AV11" s="73">
        <v>622</v>
      </c>
      <c r="AW11" s="73">
        <v>646</v>
      </c>
      <c r="AX11" s="73">
        <v>622</v>
      </c>
      <c r="AY11" s="61"/>
      <c r="AZ11" s="73">
        <v>552</v>
      </c>
      <c r="BA11" s="73">
        <v>587</v>
      </c>
      <c r="BB11" s="73">
        <v>693</v>
      </c>
      <c r="BC11" s="73">
        <v>940</v>
      </c>
      <c r="BD11" s="61" t="s">
        <v>202</v>
      </c>
      <c r="BE11" s="73">
        <v>599</v>
      </c>
      <c r="BF11" s="73">
        <v>669</v>
      </c>
      <c r="BG11" s="73">
        <v>752</v>
      </c>
      <c r="BH11" s="73">
        <v>822</v>
      </c>
      <c r="BI11" s="73">
        <v>1011</v>
      </c>
      <c r="BJ11" s="61" t="s">
        <v>202</v>
      </c>
      <c r="BK11" s="73">
        <v>622</v>
      </c>
      <c r="BL11" s="73">
        <v>705</v>
      </c>
      <c r="BM11" s="73">
        <v>764</v>
      </c>
      <c r="BN11" s="73">
        <v>846</v>
      </c>
      <c r="BO11" s="73">
        <v>1034</v>
      </c>
      <c r="BP11" s="61" t="s">
        <v>202</v>
      </c>
      <c r="BQ11" s="73">
        <v>905</v>
      </c>
      <c r="BR11" s="61" t="s">
        <v>202</v>
      </c>
      <c r="BS11" s="73">
        <v>881</v>
      </c>
      <c r="BT11" s="61" t="s">
        <v>202</v>
      </c>
      <c r="BU11" s="73">
        <v>634</v>
      </c>
      <c r="BV11" s="73">
        <v>775</v>
      </c>
      <c r="BW11" s="73">
        <v>846</v>
      </c>
      <c r="BX11" s="61"/>
      <c r="BY11" s="73">
        <v>669</v>
      </c>
      <c r="BZ11" s="73">
        <v>740</v>
      </c>
      <c r="CA11" s="73">
        <v>869</v>
      </c>
      <c r="CB11" s="61" t="s">
        <v>202</v>
      </c>
      <c r="CC11" s="73">
        <v>846</v>
      </c>
      <c r="CD11" s="61" t="s">
        <v>202</v>
      </c>
      <c r="CE11" s="73">
        <v>705</v>
      </c>
      <c r="CF11" s="61" t="s">
        <v>202</v>
      </c>
      <c r="CG11" s="73">
        <v>705</v>
      </c>
      <c r="CH11" s="73">
        <v>811</v>
      </c>
      <c r="CI11" s="61" t="s">
        <v>202</v>
      </c>
      <c r="CJ11" s="73">
        <v>905</v>
      </c>
      <c r="CK11" s="61" t="s">
        <v>202</v>
      </c>
      <c r="CL11" s="73">
        <v>587</v>
      </c>
      <c r="CM11" s="61" t="s">
        <v>202</v>
      </c>
      <c r="CN11" s="73">
        <v>705</v>
      </c>
      <c r="CO11" s="61" t="s">
        <v>202</v>
      </c>
      <c r="CP11" s="73">
        <v>611</v>
      </c>
      <c r="CQ11" s="73">
        <v>681</v>
      </c>
      <c r="CR11" s="73">
        <v>799</v>
      </c>
      <c r="CS11" s="61"/>
      <c r="CT11" s="73">
        <v>846</v>
      </c>
      <c r="CU11" s="61"/>
      <c r="CV11" s="73">
        <v>681</v>
      </c>
      <c r="CW11" s="73" t="s">
        <v>59</v>
      </c>
      <c r="CX11" s="73">
        <v>752</v>
      </c>
      <c r="CY11" s="61"/>
      <c r="CZ11" s="73">
        <v>905</v>
      </c>
      <c r="DA11" s="61" t="s">
        <v>202</v>
      </c>
      <c r="DB11" s="73">
        <v>1116</v>
      </c>
      <c r="DC11" s="73">
        <v>1352</v>
      </c>
      <c r="DD11" s="73">
        <v>1705</v>
      </c>
      <c r="DE11" s="61" t="s">
        <v>202</v>
      </c>
      <c r="DF11" s="73">
        <v>1469</v>
      </c>
      <c r="DG11" s="73">
        <v>1564</v>
      </c>
      <c r="DH11" s="61" t="s">
        <v>202</v>
      </c>
      <c r="DI11" s="73">
        <v>1352</v>
      </c>
      <c r="DJ11" s="73">
        <v>1564</v>
      </c>
      <c r="DK11" s="73">
        <v>1764</v>
      </c>
      <c r="DL11" s="61"/>
      <c r="DM11" s="73">
        <v>940</v>
      </c>
      <c r="DN11" s="61"/>
      <c r="DO11" s="73">
        <v>764</v>
      </c>
      <c r="DP11" s="73">
        <v>964</v>
      </c>
      <c r="DQ11" s="61" t="s">
        <v>202</v>
      </c>
      <c r="DR11" s="73">
        <v>728</v>
      </c>
      <c r="DS11" s="73">
        <v>928</v>
      </c>
      <c r="DT11" s="73">
        <v>1058</v>
      </c>
      <c r="DU11" s="61" t="s">
        <v>202</v>
      </c>
      <c r="DV11" s="73">
        <v>1081</v>
      </c>
      <c r="DW11" s="61" t="s">
        <v>202</v>
      </c>
      <c r="DX11" s="73">
        <v>1411</v>
      </c>
      <c r="DY11" s="61" t="s">
        <v>202</v>
      </c>
      <c r="DZ11" s="73">
        <v>1328</v>
      </c>
      <c r="EA11" s="73">
        <v>1446</v>
      </c>
      <c r="EB11" s="73">
        <v>1528</v>
      </c>
      <c r="EC11" s="61"/>
      <c r="ED11" s="73">
        <v>1411</v>
      </c>
      <c r="EE11" s="61" t="s">
        <v>202</v>
      </c>
      <c r="EF11" s="73">
        <v>858</v>
      </c>
      <c r="EG11" s="73">
        <v>1046</v>
      </c>
      <c r="EH11" s="73">
        <v>1175</v>
      </c>
      <c r="EI11" s="61" t="s">
        <v>202</v>
      </c>
      <c r="EJ11" s="73">
        <v>975</v>
      </c>
      <c r="EK11" s="73">
        <v>1046</v>
      </c>
      <c r="EL11" s="73">
        <v>1175</v>
      </c>
      <c r="EM11" s="61" t="s">
        <v>202</v>
      </c>
      <c r="EN11" s="73">
        <v>1116</v>
      </c>
      <c r="EO11" s="61" t="s">
        <v>202</v>
      </c>
      <c r="EP11" s="73">
        <v>775</v>
      </c>
      <c r="EQ11" s="73">
        <v>858</v>
      </c>
      <c r="ER11" s="73">
        <v>928</v>
      </c>
      <c r="ES11" s="61"/>
      <c r="ET11" s="73">
        <v>858</v>
      </c>
      <c r="EU11" s="73">
        <v>928</v>
      </c>
      <c r="EV11" s="73">
        <v>1011</v>
      </c>
      <c r="EW11" s="73" t="s">
        <v>59</v>
      </c>
      <c r="EX11" s="61"/>
      <c r="EY11" s="73">
        <v>858</v>
      </c>
      <c r="EZ11" s="73">
        <v>822</v>
      </c>
      <c r="FA11" s="73">
        <v>1058</v>
      </c>
      <c r="FB11" s="65"/>
      <c r="FC11" s="73">
        <v>869</v>
      </c>
      <c r="FD11" s="61"/>
      <c r="FE11" s="73">
        <v>916</v>
      </c>
      <c r="FF11" s="73">
        <v>975</v>
      </c>
      <c r="FG11" s="61"/>
      <c r="FH11" s="73">
        <v>775</v>
      </c>
      <c r="FI11" s="73">
        <v>858</v>
      </c>
      <c r="FJ11" s="73">
        <v>928</v>
      </c>
      <c r="FK11" s="73">
        <v>987</v>
      </c>
      <c r="FL11" s="61"/>
      <c r="FM11" s="73">
        <v>858</v>
      </c>
      <c r="FN11" s="73">
        <v>928</v>
      </c>
      <c r="FO11" s="73">
        <v>1011</v>
      </c>
      <c r="FP11" s="73">
        <v>1058</v>
      </c>
      <c r="FQ11" s="59" t="s">
        <v>202</v>
      </c>
      <c r="FR11" s="73">
        <v>1140</v>
      </c>
      <c r="FS11" s="59" t="s">
        <v>202</v>
      </c>
      <c r="FT11" s="73">
        <v>740</v>
      </c>
      <c r="FU11" s="73">
        <v>940</v>
      </c>
      <c r="FV11" s="73">
        <v>1058</v>
      </c>
      <c r="FW11" s="73">
        <v>1152</v>
      </c>
      <c r="FX11" s="73">
        <v>1140</v>
      </c>
      <c r="FY11" s="65"/>
      <c r="FZ11" s="73">
        <v>964</v>
      </c>
      <c r="GA11" s="73">
        <v>964</v>
      </c>
      <c r="GB11" s="73">
        <v>1046</v>
      </c>
      <c r="GC11" s="65"/>
      <c r="GD11" s="73">
        <v>881</v>
      </c>
      <c r="GE11" s="73">
        <v>1022</v>
      </c>
      <c r="GF11" s="73">
        <v>1116</v>
      </c>
      <c r="GG11" s="73">
        <v>1175</v>
      </c>
      <c r="GH11" s="61"/>
      <c r="GI11" s="73">
        <v>1093</v>
      </c>
      <c r="GJ11" s="73">
        <v>1093</v>
      </c>
      <c r="GK11" s="73">
        <v>1175</v>
      </c>
      <c r="GL11" s="65"/>
      <c r="GM11" s="73">
        <v>1058</v>
      </c>
      <c r="GN11" s="73">
        <v>1058</v>
      </c>
      <c r="GO11" s="73">
        <v>1140</v>
      </c>
      <c r="GP11" s="73">
        <v>1234</v>
      </c>
      <c r="GQ11" s="65"/>
      <c r="GR11" s="73">
        <v>999</v>
      </c>
      <c r="GS11" s="73">
        <v>1058</v>
      </c>
      <c r="GT11" s="73">
        <v>1081</v>
      </c>
      <c r="GU11" s="73">
        <v>1234</v>
      </c>
      <c r="GV11" s="61"/>
      <c r="GW11" s="73">
        <v>975</v>
      </c>
      <c r="GX11" s="73">
        <v>1058</v>
      </c>
      <c r="GY11" s="61"/>
      <c r="GZ11" s="73">
        <v>975</v>
      </c>
      <c r="HA11" s="73" t="s">
        <v>59</v>
      </c>
      <c r="HB11" s="73" t="s">
        <v>59</v>
      </c>
      <c r="HC11" s="73" t="s">
        <v>59</v>
      </c>
      <c r="HD11" s="61"/>
      <c r="HE11" s="73">
        <v>975</v>
      </c>
      <c r="HF11" s="73">
        <v>1058</v>
      </c>
      <c r="HG11" s="73">
        <v>1058</v>
      </c>
      <c r="HH11" s="73">
        <v>1140</v>
      </c>
      <c r="HI11" s="73">
        <v>1246</v>
      </c>
      <c r="HJ11" s="73">
        <v>1328</v>
      </c>
      <c r="HK11" s="61"/>
      <c r="HL11" s="73">
        <v>881</v>
      </c>
      <c r="HM11" s="73">
        <v>964</v>
      </c>
      <c r="HN11" s="73">
        <v>975</v>
      </c>
      <c r="HO11" s="73">
        <v>1116</v>
      </c>
      <c r="HP11" s="61"/>
      <c r="HQ11" s="73" t="s">
        <v>59</v>
      </c>
      <c r="HR11" s="73">
        <v>1058</v>
      </c>
      <c r="HS11" s="73" t="s">
        <v>59</v>
      </c>
      <c r="HT11" s="73" t="s">
        <v>59</v>
      </c>
      <c r="HU11" s="61"/>
      <c r="HV11" s="73">
        <v>858</v>
      </c>
      <c r="HW11" s="73">
        <v>940</v>
      </c>
      <c r="HX11" s="73">
        <v>1058</v>
      </c>
      <c r="HY11" s="73">
        <v>1140</v>
      </c>
      <c r="HZ11" s="73">
        <v>1246</v>
      </c>
      <c r="IA11" s="73">
        <v>1328</v>
      </c>
      <c r="IB11" s="61"/>
      <c r="IC11" s="73">
        <v>975</v>
      </c>
      <c r="ID11" s="73">
        <v>1058</v>
      </c>
      <c r="IE11" s="73">
        <v>1058</v>
      </c>
      <c r="IF11" s="73">
        <v>1140</v>
      </c>
      <c r="IG11" s="73">
        <v>1246</v>
      </c>
      <c r="IH11" s="73">
        <v>1328</v>
      </c>
      <c r="II11" s="61"/>
      <c r="IJ11" s="73">
        <v>1293</v>
      </c>
      <c r="IK11" s="73">
        <v>1528</v>
      </c>
      <c r="IL11" s="73">
        <v>1611</v>
      </c>
      <c r="IM11" s="73">
        <v>1881</v>
      </c>
      <c r="IN11" s="61" t="s">
        <v>202</v>
      </c>
      <c r="IO11" s="73">
        <v>1434</v>
      </c>
      <c r="IP11" s="73">
        <v>1528</v>
      </c>
      <c r="IQ11" s="73">
        <v>1646</v>
      </c>
      <c r="IR11" s="73">
        <v>1999</v>
      </c>
      <c r="IS11" s="73">
        <v>2116</v>
      </c>
      <c r="IT11" s="61" t="s">
        <v>202</v>
      </c>
      <c r="IU11" s="73">
        <v>1434</v>
      </c>
      <c r="IV11" s="73">
        <v>1528</v>
      </c>
      <c r="IW11" s="73">
        <v>1646</v>
      </c>
      <c r="IX11" s="73">
        <v>1764</v>
      </c>
      <c r="IY11" s="73">
        <v>1764</v>
      </c>
      <c r="IZ11" s="73">
        <v>1858</v>
      </c>
      <c r="JA11" s="73">
        <v>1940</v>
      </c>
      <c r="JB11" s="73">
        <v>1999</v>
      </c>
      <c r="JC11" s="73">
        <v>2116</v>
      </c>
      <c r="JD11" s="61"/>
      <c r="JE11" s="73">
        <v>1469</v>
      </c>
      <c r="JF11" s="73">
        <v>1587</v>
      </c>
      <c r="JG11" s="73">
        <v>1764</v>
      </c>
      <c r="JH11" s="61"/>
      <c r="JI11" s="73">
        <v>1528</v>
      </c>
      <c r="JJ11" s="73">
        <v>1646</v>
      </c>
      <c r="JK11" s="73">
        <v>1764</v>
      </c>
      <c r="JL11" s="73">
        <v>1940</v>
      </c>
      <c r="JM11" s="73">
        <v>1940</v>
      </c>
      <c r="JN11" s="61"/>
      <c r="JO11" s="73">
        <v>1552</v>
      </c>
      <c r="JP11" s="73">
        <v>1646</v>
      </c>
      <c r="JQ11" s="73">
        <v>1764</v>
      </c>
      <c r="JR11" s="73">
        <v>1881</v>
      </c>
      <c r="JS11" s="73">
        <v>1975</v>
      </c>
      <c r="JT11" s="73">
        <v>2058</v>
      </c>
      <c r="JU11" s="73">
        <v>1999</v>
      </c>
      <c r="JV11" s="73">
        <v>2116</v>
      </c>
      <c r="JW11" s="61"/>
      <c r="JX11" s="73">
        <v>1375</v>
      </c>
      <c r="JY11" s="73">
        <v>1587</v>
      </c>
      <c r="JZ11" s="73">
        <v>1622</v>
      </c>
      <c r="KA11" s="73">
        <v>1799</v>
      </c>
      <c r="KB11" s="73">
        <v>1881</v>
      </c>
      <c r="KC11" s="73">
        <v>2034</v>
      </c>
      <c r="KD11" s="73">
        <v>2175</v>
      </c>
      <c r="KE11" s="61" t="s">
        <v>202</v>
      </c>
      <c r="KF11" s="73">
        <v>1375</v>
      </c>
      <c r="KG11" s="73">
        <v>1446</v>
      </c>
      <c r="KH11" s="73">
        <v>1587</v>
      </c>
      <c r="KI11" s="73">
        <v>1622</v>
      </c>
      <c r="KJ11" s="73">
        <v>1799</v>
      </c>
      <c r="KK11" s="73">
        <v>1881</v>
      </c>
      <c r="KL11" s="73">
        <v>2034</v>
      </c>
      <c r="KM11" s="73">
        <v>2175</v>
      </c>
      <c r="KN11" s="61"/>
      <c r="KO11" s="73">
        <v>2175</v>
      </c>
      <c r="KP11" s="61"/>
      <c r="KQ11" s="73">
        <v>1175</v>
      </c>
      <c r="KR11" s="61"/>
      <c r="KS11" s="73">
        <v>1411</v>
      </c>
      <c r="KT11" s="73">
        <v>1705</v>
      </c>
      <c r="KU11" s="61"/>
      <c r="KV11" s="73">
        <v>1328</v>
      </c>
      <c r="KW11" s="73">
        <v>1528</v>
      </c>
      <c r="KX11" s="73">
        <v>1646</v>
      </c>
      <c r="KY11" s="73">
        <v>1822</v>
      </c>
      <c r="KZ11" s="61" t="s">
        <v>202</v>
      </c>
      <c r="LA11" s="73">
        <v>1564</v>
      </c>
      <c r="LB11" s="73">
        <v>1681</v>
      </c>
      <c r="LC11" s="61"/>
      <c r="LD11" s="73">
        <v>1693</v>
      </c>
      <c r="LE11" s="61" t="s">
        <v>202</v>
      </c>
      <c r="LF11" s="73">
        <v>1387</v>
      </c>
      <c r="LG11" s="73">
        <v>1505</v>
      </c>
      <c r="LH11" s="73">
        <v>1622</v>
      </c>
      <c r="LI11" s="73">
        <v>1740</v>
      </c>
      <c r="LJ11" s="73">
        <v>1881</v>
      </c>
      <c r="LK11" s="61" t="s">
        <v>202</v>
      </c>
      <c r="LL11" s="73">
        <v>1881</v>
      </c>
      <c r="LM11" s="61"/>
      <c r="LN11" s="73">
        <v>1681</v>
      </c>
      <c r="LO11" s="73">
        <v>1799</v>
      </c>
      <c r="LP11" s="73">
        <v>1916</v>
      </c>
      <c r="LQ11" s="73">
        <v>2093</v>
      </c>
      <c r="LR11" s="73">
        <v>2022</v>
      </c>
      <c r="LS11" s="73">
        <v>1940</v>
      </c>
      <c r="LT11" s="73">
        <v>2081</v>
      </c>
      <c r="LU11" s="73">
        <v>2269</v>
      </c>
      <c r="LV11" s="73">
        <v>2187</v>
      </c>
      <c r="LW11" s="73">
        <v>2269</v>
      </c>
      <c r="LX11" s="73">
        <v>2352</v>
      </c>
      <c r="LY11" s="73">
        <v>2469</v>
      </c>
      <c r="LZ11" s="61"/>
      <c r="MA11" s="73">
        <v>2034</v>
      </c>
      <c r="MB11" s="73">
        <v>2234</v>
      </c>
      <c r="MC11" s="73">
        <v>2211</v>
      </c>
      <c r="MD11" s="73">
        <v>2434</v>
      </c>
      <c r="ME11" s="73">
        <v>2328</v>
      </c>
      <c r="MF11" s="73">
        <v>2434</v>
      </c>
      <c r="MG11" s="73">
        <v>2528</v>
      </c>
      <c r="MH11" s="73">
        <v>2822</v>
      </c>
      <c r="MI11" s="73">
        <v>2822</v>
      </c>
      <c r="MJ11" s="61" t="s">
        <v>202</v>
      </c>
      <c r="MK11" s="73">
        <v>2705</v>
      </c>
      <c r="ML11" s="73">
        <v>2940</v>
      </c>
      <c r="MM11" s="61" t="s">
        <v>202</v>
      </c>
      <c r="MN11" s="73">
        <v>2764</v>
      </c>
      <c r="MO11" s="73">
        <v>3058</v>
      </c>
      <c r="MP11" s="73">
        <v>3352</v>
      </c>
      <c r="MQ11" s="73">
        <v>3234</v>
      </c>
      <c r="MR11" s="73">
        <v>4234</v>
      </c>
    </row>
    <row r="12" spans="1:356" ht="22.5" customHeight="1" x14ac:dyDescent="0.3">
      <c r="A12" s="36" t="s">
        <v>136</v>
      </c>
      <c r="B12" s="27" t="str">
        <f>HYPERLINK("https://accessorysmartfind.lenovo.com/#/search?keyword=&amp;pageIndex=1&amp;pageSize=40&amp;query="&amp;(SUBSTITUTE(B8," ",""))&amp;"&amp;queryIsMT=0&amp;systemId=","» Zubehör")</f>
        <v>» Zubehör</v>
      </c>
      <c r="C12" s="61"/>
      <c r="D12" s="27" t="str">
        <f>HYPERLINK("https://accessorysmartfind.lenovo.com/#/search?keyword=&amp;pageIndex=1&amp;pageSize=40&amp;query="&amp;(SUBSTITUTE(D8," ",""))&amp;"&amp;queryIsMT=0&amp;systemId=","» Zubehör")</f>
        <v>» Zubehör</v>
      </c>
      <c r="E12" s="27" t="str">
        <f>HYPERLINK("https://accessorysmartfind.lenovo.com/#/search?keyword=&amp;pageIndex=1&amp;pageSize=40&amp;query="&amp;(SUBSTITUTE(E8," ",""))&amp;"&amp;queryIsMT=0&amp;systemId=","» Zubehör")</f>
        <v>» Zubehör</v>
      </c>
      <c r="F12" s="27" t="str">
        <f>HYPERLINK("https://accessorysmartfind.lenovo.com/#/search?keyword=&amp;pageIndex=1&amp;pageSize=40&amp;query="&amp;(SUBSTITUTE(F8," ",""))&amp;"&amp;queryIsMT=0&amp;systemId=","» Zubehör")</f>
        <v>» Zubehör</v>
      </c>
      <c r="G12" s="27" t="str">
        <f>HYPERLINK("https://accessorysmartfind.lenovo.com/#/search?keyword=&amp;pageIndex=1&amp;pageSize=40&amp;query="&amp;(SUBSTITUTE(G8," ",""))&amp;"&amp;queryIsMT=0&amp;systemId=","» Zubehör")</f>
        <v>» Zubehör</v>
      </c>
      <c r="H12" s="27" t="str">
        <f>HYPERLINK("https://accessorysmartfind.lenovo.com/#/search?keyword=&amp;pageIndex=1&amp;pageSize=40&amp;query="&amp;(SUBSTITUTE(H8," ",""))&amp;"&amp;queryIsMT=0&amp;systemId=","» Zubehör")</f>
        <v>» Zubehör</v>
      </c>
      <c r="I12" s="61"/>
      <c r="J12" s="27" t="str">
        <f>HYPERLINK("https://accessorysmartfind.lenovo.com/#/search?keyword=&amp;pageIndex=1&amp;pageSize=40&amp;query="&amp;(SUBSTITUTE(J8," ",""))&amp;"&amp;queryIsMT=0&amp;systemId=","» Zubehör")</f>
        <v>» Zubehör</v>
      </c>
      <c r="K12" s="27" t="str">
        <f>HYPERLINK("https://accessorysmartfind.lenovo.com/#/search?keyword=&amp;pageIndex=1&amp;pageSize=40&amp;query="&amp;(SUBSTITUTE(K8," ",""))&amp;"&amp;queryIsMT=0&amp;systemId=","» Zubehör")</f>
        <v>» Zubehör</v>
      </c>
      <c r="L12" s="27" t="str">
        <f>HYPERLINK("https://accessorysmartfind.lenovo.com/#/search?keyword=&amp;pageIndex=1&amp;pageSize=40&amp;query="&amp;(SUBSTITUTE(L8," ",""))&amp;"&amp;queryIsMT=0&amp;systemId=","» Zubehör")</f>
        <v>» Zubehör</v>
      </c>
      <c r="M12" s="27" t="str">
        <f>HYPERLINK("https://accessorysmartfind.lenovo.com/#/search?keyword=&amp;pageIndex=1&amp;pageSize=40&amp;query="&amp;(SUBSTITUTE(M8," ",""))&amp;"&amp;queryIsMT=0&amp;systemId=","» Zubehör")</f>
        <v>» Zubehör</v>
      </c>
      <c r="N12" s="61"/>
      <c r="O12" s="27" t="str">
        <f>HYPERLINK("https://accessorysmartfind.lenovo.com/#/search?keyword=&amp;pageIndex=1&amp;pageSize=40&amp;query="&amp;(SUBSTITUTE(O8," ",""))&amp;"&amp;queryIsMT=0&amp;systemId=","» Zubehör")</f>
        <v>» Zubehör</v>
      </c>
      <c r="P12" s="27" t="str">
        <f>HYPERLINK("https://accessorysmartfind.lenovo.com/#/search?keyword=&amp;pageIndex=1&amp;pageSize=40&amp;query="&amp;(SUBSTITUTE(P8," ",""))&amp;"&amp;queryIsMT=0&amp;systemId=","» Zubehör")</f>
        <v>» Zubehör</v>
      </c>
      <c r="Q12" s="61"/>
      <c r="R12" s="27" t="str">
        <f>HYPERLINK("https://accessorysmartfind.lenovo.com/#/search?keyword=&amp;pageIndex=1&amp;pageSize=40&amp;query="&amp;(SUBSTITUTE(R8," ",""))&amp;"&amp;queryIsMT=0&amp;systemId=","» Zubehör")</f>
        <v>» Zubehör</v>
      </c>
      <c r="S12" s="61"/>
      <c r="T12" s="27" t="str">
        <f>HYPERLINK("https://accessorysmartfind.lenovo.com/#/search?keyword=&amp;pageIndex=1&amp;pageSize=40&amp;query="&amp;(SUBSTITUTE(T8," ",""))&amp;"&amp;queryIsMT=0&amp;systemId=","» Zubehör")</f>
        <v>» Zubehör</v>
      </c>
      <c r="U12" s="61"/>
      <c r="V12" s="27" t="str">
        <f>HYPERLINK("https://accessorysmartfind.lenovo.com/#/search?keyword=&amp;pageIndex=1&amp;pageSize=40&amp;query="&amp;(SUBSTITUTE(V8," ",""))&amp;"&amp;queryIsMT=0&amp;systemId=","» Zubehör")</f>
        <v>» Zubehör</v>
      </c>
      <c r="W12" s="27" t="str">
        <f>HYPERLINK("https://accessorysmartfind.lenovo.com/#/search?keyword=&amp;pageIndex=1&amp;pageSize=40&amp;query="&amp;(SUBSTITUTE(W8," ",""))&amp;"&amp;queryIsMT=0&amp;systemId=","» Zubehör")</f>
        <v>» Zubehör</v>
      </c>
      <c r="X12" s="61"/>
      <c r="Y12" s="27" t="str">
        <f>HYPERLINK("https://accessorysmartfind.lenovo.com/#/search?keyword=&amp;pageIndex=1&amp;pageSize=40&amp;query="&amp;(SUBSTITUTE(Y8," ",""))&amp;"&amp;queryIsMT=0&amp;systemId=","» Zubehör")</f>
        <v>» Zubehör</v>
      </c>
      <c r="Z12" s="27" t="str">
        <f>HYPERLINK("https://accessorysmartfind.lenovo.com/#/search?keyword=&amp;pageIndex=1&amp;pageSize=40&amp;query="&amp;(SUBSTITUTE(Z8," ",""))&amp;"&amp;queryIsMT=0&amp;systemId=","» Zubehör")</f>
        <v>» Zubehör</v>
      </c>
      <c r="AA12" s="61"/>
      <c r="AB12" s="27" t="str">
        <f>HYPERLINK("https://accessorysmartfind.lenovo.com/#/search?keyword=&amp;pageIndex=1&amp;pageSize=40&amp;query="&amp;(SUBSTITUTE(AB8," ",""))&amp;"&amp;queryIsMT=0&amp;systemId=","» Zubehör")</f>
        <v>» Zubehör</v>
      </c>
      <c r="AC12" s="27" t="str">
        <f>HYPERLINK("https://accessorysmartfind.lenovo.com/#/search?keyword=&amp;pageIndex=1&amp;pageSize=40&amp;query="&amp;(SUBSTITUTE(AC8," ",""))&amp;"&amp;queryIsMT=0&amp;systemId=","» Zubehör")</f>
        <v>» Zubehör</v>
      </c>
      <c r="AD12" s="61"/>
      <c r="AE12" s="27" t="str">
        <f>HYPERLINK("https://accessorysmartfind.lenovo.com/#/search?keyword=&amp;pageIndex=1&amp;pageSize=40&amp;query="&amp;(SUBSTITUTE(AE8," ",""))&amp;"&amp;queryIsMT=0&amp;systemId=","» Zubehör")</f>
        <v>» Zubehör</v>
      </c>
      <c r="AF12" s="61"/>
      <c r="AG12" s="27" t="str">
        <f>HYPERLINK("https://accessorysmartfind.lenovo.com/#/search?keyword=&amp;pageIndex=1&amp;pageSize=40&amp;query="&amp;(SUBSTITUTE(AG8," ",""))&amp;"&amp;queryIsMT=0&amp;systemId=","» Zubehör")</f>
        <v>» Zubehör</v>
      </c>
      <c r="AH12" s="27" t="str">
        <f>HYPERLINK("https://accessorysmartfind.lenovo.com/#/search?keyword=&amp;pageIndex=1&amp;pageSize=40&amp;query="&amp;(SUBSTITUTE(AH8," ",""))&amp;"&amp;queryIsMT=0&amp;systemId=","» Zubehör")</f>
        <v>» Zubehör</v>
      </c>
      <c r="AI12" s="27" t="str">
        <f>HYPERLINK("https://accessorysmartfind.lenovo.com/#/search?keyword=&amp;pageIndex=1&amp;pageSize=40&amp;query="&amp;(SUBSTITUTE(AI8," ",""))&amp;"&amp;queryIsMT=0&amp;systemId=","» Zubehör")</f>
        <v>» Zubehör</v>
      </c>
      <c r="AJ12" s="61"/>
      <c r="AK12" s="27" t="str">
        <f>HYPERLINK("https://accessorysmartfind.lenovo.com/#/search?keyword=&amp;pageIndex=1&amp;pageSize=40&amp;query="&amp;(SUBSTITUTE(AK8," ",""))&amp;"&amp;queryIsMT=0&amp;systemId=","» Zubehör")</f>
        <v>» Zubehör</v>
      </c>
      <c r="AL12" s="61"/>
      <c r="AM12" s="27" t="str">
        <f>HYPERLINK("https://accessorysmartfind.lenovo.com/#/search?keyword=&amp;pageIndex=1&amp;pageSize=40&amp;query="&amp;(SUBSTITUTE(AM8," ",""))&amp;"&amp;queryIsMT=0&amp;systemId=","» Zubehör")</f>
        <v>» Zubehör</v>
      </c>
      <c r="AN12" s="61"/>
      <c r="AO12" s="27" t="str">
        <f>HYPERLINK("https://accessorysmartfind.lenovo.com/#/search?keyword=&amp;pageIndex=1&amp;pageSize=40&amp;query="&amp;(SUBSTITUTE(AO8," ",""))&amp;"&amp;queryIsMT=0&amp;systemId=","» Zubehör")</f>
        <v>» Zubehör</v>
      </c>
      <c r="AP12" s="61"/>
      <c r="AQ12" s="27" t="str">
        <f>HYPERLINK("https://accessorysmartfind.lenovo.com/#/search?keyword=&amp;pageIndex=1&amp;pageSize=40&amp;query="&amp;(SUBSTITUTE(AQ8," ",""))&amp;"&amp;queryIsMT=0&amp;systemId=","» Zubehör")</f>
        <v>» Zubehör</v>
      </c>
      <c r="AR12" s="27" t="str">
        <f>HYPERLINK("https://accessorysmartfind.lenovo.com/#/search?keyword=&amp;pageIndex=1&amp;pageSize=40&amp;query="&amp;(SUBSTITUTE(AR8," ",""))&amp;"&amp;queryIsMT=0&amp;systemId=","» Zubehör")</f>
        <v>» Zubehör</v>
      </c>
      <c r="AS12" s="27" t="str">
        <f>HYPERLINK("https://accessorysmartfind.lenovo.com/#/search?keyword=&amp;pageIndex=1&amp;pageSize=40&amp;query="&amp;(SUBSTITUTE(AS8," ",""))&amp;"&amp;queryIsMT=0&amp;systemId=","» Zubehör")</f>
        <v>» Zubehör</v>
      </c>
      <c r="AT12" s="61"/>
      <c r="AU12" s="27" t="str">
        <f>HYPERLINK("https://accessorysmartfind.lenovo.com/#/search?keyword=&amp;pageIndex=1&amp;pageSize=40&amp;query="&amp;(SUBSTITUTE(AU8," ",""))&amp;"&amp;queryIsMT=0&amp;systemId=","» Zubehör")</f>
        <v>» Zubehör</v>
      </c>
      <c r="AV12" s="27" t="str">
        <f>HYPERLINK("https://accessorysmartfind.lenovo.com/#/search?keyword=&amp;pageIndex=1&amp;pageSize=40&amp;query="&amp;(SUBSTITUTE(AV8," ",""))&amp;"&amp;queryIsMT=0&amp;systemId=","» Zubehör")</f>
        <v>» Zubehör</v>
      </c>
      <c r="AW12" s="27" t="str">
        <f>HYPERLINK("https://accessorysmartfind.lenovo.com/#/search?keyword=&amp;pageIndex=1&amp;pageSize=40&amp;query="&amp;(SUBSTITUTE(AW8," ",""))&amp;"&amp;queryIsMT=0&amp;systemId=","» Zubehör")</f>
        <v>» Zubehör</v>
      </c>
      <c r="AX12" s="27" t="str">
        <f>HYPERLINK("https://accessorysmartfind.lenovo.com/#/search?keyword=&amp;pageIndex=1&amp;pageSize=40&amp;query="&amp;(SUBSTITUTE(AX8," ",""))&amp;"&amp;queryIsMT=0&amp;systemId=","» Zubehör")</f>
        <v>» Zubehör</v>
      </c>
      <c r="AY12" s="61"/>
      <c r="AZ12" s="27" t="str">
        <f>HYPERLINK("https://accessorysmartfind.lenovo.com/#/search?keyword=&amp;pageIndex=1&amp;pageSize=40&amp;query="&amp;(SUBSTITUTE(AZ8," ",""))&amp;"&amp;queryIsMT=0&amp;systemId=","» Zubehör")</f>
        <v>» Zubehör</v>
      </c>
      <c r="BA12" s="27" t="str">
        <f>HYPERLINK("https://accessorysmartfind.lenovo.com/#/search?keyword=&amp;pageIndex=1&amp;pageSize=40&amp;query="&amp;(SUBSTITUTE(BA8," ",""))&amp;"&amp;queryIsMT=0&amp;systemId=","» Zubehör")</f>
        <v>» Zubehör</v>
      </c>
      <c r="BB12" s="27" t="str">
        <f>HYPERLINK("https://accessorysmartfind.lenovo.com/#/search?keyword=&amp;pageIndex=1&amp;pageSize=40&amp;query="&amp;(SUBSTITUTE(BB8," ",""))&amp;"&amp;queryIsMT=0&amp;systemId=","» Zubehör")</f>
        <v>» Zubehör</v>
      </c>
      <c r="BC12" s="27" t="str">
        <f>HYPERLINK("https://accessorysmartfind.lenovo.com/#/search?keyword=&amp;pageIndex=1&amp;pageSize=40&amp;query="&amp;(SUBSTITUTE(BC8," ",""))&amp;"&amp;queryIsMT=0&amp;systemId=","» Zubehör")</f>
        <v>» Zubehör</v>
      </c>
      <c r="BD12" s="61"/>
      <c r="BE12" s="27" t="str">
        <f>HYPERLINK("https://accessorysmartfind.lenovo.com/#/search?keyword=&amp;pageIndex=1&amp;pageSize=40&amp;query="&amp;(SUBSTITUTE(BE8," ",""))&amp;"&amp;queryIsMT=0&amp;systemId=","» Zubehör")</f>
        <v>» Zubehör</v>
      </c>
      <c r="BF12" s="27" t="str">
        <f>HYPERLINK("https://accessorysmartfind.lenovo.com/#/search?keyword=&amp;pageIndex=1&amp;pageSize=40&amp;query="&amp;(SUBSTITUTE(BF8," ",""))&amp;"&amp;queryIsMT=0&amp;systemId=","» Zubehör")</f>
        <v>» Zubehör</v>
      </c>
      <c r="BG12" s="27" t="str">
        <f>HYPERLINK("https://accessorysmartfind.lenovo.com/#/search?keyword=&amp;pageIndex=1&amp;pageSize=40&amp;query="&amp;(SUBSTITUTE(BG8," ",""))&amp;"&amp;queryIsMT=0&amp;systemId=","» Zubehör")</f>
        <v>» Zubehör</v>
      </c>
      <c r="BH12" s="27" t="str">
        <f>HYPERLINK("https://accessorysmartfind.lenovo.com/#/search?keyword=&amp;pageIndex=1&amp;pageSize=40&amp;query="&amp;(SUBSTITUTE(BH8," ",""))&amp;"&amp;queryIsMT=0&amp;systemId=","» Zubehör")</f>
        <v>» Zubehör</v>
      </c>
      <c r="BI12" s="27" t="str">
        <f>HYPERLINK("https://accessorysmartfind.lenovo.com/#/search?keyword=&amp;pageIndex=1&amp;pageSize=40&amp;query="&amp;(SUBSTITUTE(BI8," ",""))&amp;"&amp;queryIsMT=0&amp;systemId=","» Zubehör")</f>
        <v>» Zubehör</v>
      </c>
      <c r="BJ12" s="61"/>
      <c r="BK12" s="27" t="str">
        <f>HYPERLINK("https://accessorysmartfind.lenovo.com/#/search?keyword=&amp;pageIndex=1&amp;pageSize=40&amp;query="&amp;(SUBSTITUTE(BK8," ",""))&amp;"&amp;queryIsMT=0&amp;systemId=","» Zubehör")</f>
        <v>» Zubehör</v>
      </c>
      <c r="BL12" s="27" t="str">
        <f>HYPERLINK("https://accessorysmartfind.lenovo.com/#/search?keyword=&amp;pageIndex=1&amp;pageSize=40&amp;query="&amp;(SUBSTITUTE(BL8," ",""))&amp;"&amp;queryIsMT=0&amp;systemId=","» Zubehör")</f>
        <v>» Zubehör</v>
      </c>
      <c r="BM12" s="27" t="str">
        <f>HYPERLINK("https://accessorysmartfind.lenovo.com/#/search?keyword=&amp;pageIndex=1&amp;pageSize=40&amp;query="&amp;(SUBSTITUTE(BM8," ",""))&amp;"&amp;queryIsMT=0&amp;systemId=","» Zubehör")</f>
        <v>» Zubehör</v>
      </c>
      <c r="BN12" s="27" t="str">
        <f>HYPERLINK("https://accessorysmartfind.lenovo.com/#/search?keyword=&amp;pageIndex=1&amp;pageSize=40&amp;query="&amp;(SUBSTITUTE(BN8," ",""))&amp;"&amp;queryIsMT=0&amp;systemId=","» Zubehör")</f>
        <v>» Zubehör</v>
      </c>
      <c r="BO12" s="27" t="str">
        <f>HYPERLINK("https://accessorysmartfind.lenovo.com/#/search?keyword=&amp;pageIndex=1&amp;pageSize=40&amp;query="&amp;(SUBSTITUTE(BO8," ",""))&amp;"&amp;queryIsMT=0&amp;systemId=","» Zubehör")</f>
        <v>» Zubehör</v>
      </c>
      <c r="BP12" s="61"/>
      <c r="BQ12" s="27" t="str">
        <f>HYPERLINK("https://accessorysmartfind.lenovo.com/#/search?keyword=&amp;pageIndex=1&amp;pageSize=40&amp;query="&amp;(SUBSTITUTE(BQ8," ",""))&amp;"&amp;queryIsMT=0&amp;systemId=","» Zubehör")</f>
        <v>» Zubehör</v>
      </c>
      <c r="BR12" s="61"/>
      <c r="BS12" s="27" t="str">
        <f>HYPERLINK("https://accessorysmartfind.lenovo.com/#/search?keyword=&amp;pageIndex=1&amp;pageSize=40&amp;query="&amp;(SUBSTITUTE(BS8," ",""))&amp;"&amp;queryIsMT=0&amp;systemId=","» Zubehör")</f>
        <v>» Zubehör</v>
      </c>
      <c r="BT12" s="61"/>
      <c r="BU12" s="27" t="str">
        <f>HYPERLINK("https://accessorysmartfind.lenovo.com/#/search?keyword=&amp;pageIndex=1&amp;pageSize=40&amp;query="&amp;(SUBSTITUTE(BU8," ",""))&amp;"&amp;queryIsMT=0&amp;systemId=","» Zubehör")</f>
        <v>» Zubehör</v>
      </c>
      <c r="BV12" s="27" t="str">
        <f>HYPERLINK("https://accessorysmartfind.lenovo.com/#/search?keyword=&amp;pageIndex=1&amp;pageSize=40&amp;query="&amp;(SUBSTITUTE(BV8," ",""))&amp;"&amp;queryIsMT=0&amp;systemId=","» Zubehör")</f>
        <v>» Zubehör</v>
      </c>
      <c r="BW12" s="27" t="str">
        <f>HYPERLINK("https://accessorysmartfind.lenovo.com/#/search?keyword=&amp;pageIndex=1&amp;pageSize=40&amp;query="&amp;(SUBSTITUTE(BW8," ",""))&amp;"&amp;queryIsMT=0&amp;systemId=","» Zubehör")</f>
        <v>» Zubehör</v>
      </c>
      <c r="BX12" s="61"/>
      <c r="BY12" s="27" t="str">
        <f>HYPERLINK("https://accessorysmartfind.lenovo.com/#/search?keyword=&amp;pageIndex=1&amp;pageSize=40&amp;query="&amp;(SUBSTITUTE(BY8," ",""))&amp;"&amp;queryIsMT=0&amp;systemId=","» Zubehör")</f>
        <v>» Zubehör</v>
      </c>
      <c r="BZ12" s="27" t="str">
        <f>HYPERLINK("https://accessorysmartfind.lenovo.com/#/search?keyword=&amp;pageIndex=1&amp;pageSize=40&amp;query="&amp;(SUBSTITUTE(BZ8," ",""))&amp;"&amp;queryIsMT=0&amp;systemId=","» Zubehör")</f>
        <v>» Zubehör</v>
      </c>
      <c r="CA12" s="27" t="str">
        <f>HYPERLINK("https://accessorysmartfind.lenovo.com/#/search?keyword=&amp;pageIndex=1&amp;pageSize=40&amp;query="&amp;(SUBSTITUTE(CA8," ",""))&amp;"&amp;queryIsMT=0&amp;systemId=","» Zubehör")</f>
        <v>» Zubehör</v>
      </c>
      <c r="CB12" s="61"/>
      <c r="CC12" s="27" t="str">
        <f>HYPERLINK("https://accessorysmartfind.lenovo.com/#/search?keyword=&amp;pageIndex=1&amp;pageSize=40&amp;query="&amp;(SUBSTITUTE(CC8," ",""))&amp;"&amp;queryIsMT=0&amp;systemId=","» Zubehör")</f>
        <v>» Zubehör</v>
      </c>
      <c r="CD12" s="61"/>
      <c r="CE12" s="27" t="str">
        <f>HYPERLINK("https://accessorysmartfind.lenovo.com/#/search?keyword=&amp;pageIndex=1&amp;pageSize=40&amp;query="&amp;(SUBSTITUTE(CE8," ",""))&amp;"&amp;queryIsMT=0&amp;systemId=","» Zubehör")</f>
        <v>» Zubehör</v>
      </c>
      <c r="CF12" s="61"/>
      <c r="CG12" s="27" t="str">
        <f>HYPERLINK("https://accessorysmartfind.lenovo.com/#/search?keyword=&amp;pageIndex=1&amp;pageSize=40&amp;query="&amp;(SUBSTITUTE(CG8," ",""))&amp;"&amp;queryIsMT=0&amp;systemId=","» Zubehör")</f>
        <v>» Zubehör</v>
      </c>
      <c r="CH12" s="27" t="str">
        <f>HYPERLINK("https://accessorysmartfind.lenovo.com/#/search?keyword=&amp;pageIndex=1&amp;pageSize=40&amp;query="&amp;(SUBSTITUTE(CH8," ",""))&amp;"&amp;queryIsMT=0&amp;systemId=","» Zubehör")</f>
        <v>» Zubehör</v>
      </c>
      <c r="CI12" s="61"/>
      <c r="CJ12" s="27" t="str">
        <f>HYPERLINK("https://accessorysmartfind.lenovo.com/#/search?keyword=&amp;pageIndex=1&amp;pageSize=40&amp;query="&amp;(SUBSTITUTE(CJ8," ",""))&amp;"&amp;queryIsMT=0&amp;systemId=","» Zubehör")</f>
        <v>» Zubehör</v>
      </c>
      <c r="CK12" s="61"/>
      <c r="CL12" s="27" t="str">
        <f>HYPERLINK("https://accessorysmartfind.lenovo.com/#/search?keyword=&amp;pageIndex=1&amp;pageSize=40&amp;query="&amp;(SUBSTITUTE(CL8," ",""))&amp;"&amp;queryIsMT=0&amp;systemId=","» Zubehör")</f>
        <v>» Zubehör</v>
      </c>
      <c r="CM12" s="61"/>
      <c r="CN12" s="27" t="str">
        <f>HYPERLINK("https://accessorysmartfind.lenovo.com/#/search?keyword=&amp;pageIndex=1&amp;pageSize=40&amp;query="&amp;(SUBSTITUTE(CN8," ",""))&amp;"&amp;queryIsMT=0&amp;systemId=","» Zubehör")</f>
        <v>» Zubehör</v>
      </c>
      <c r="CO12" s="61"/>
      <c r="CP12" s="27" t="str">
        <f>HYPERLINK("https://accessorysmartfind.lenovo.com/#/search?keyword=&amp;pageIndex=1&amp;pageSize=40&amp;query="&amp;(SUBSTITUTE(CP8," ",""))&amp;"&amp;queryIsMT=0&amp;systemId=","» Zubehör")</f>
        <v>» Zubehör</v>
      </c>
      <c r="CQ12" s="27" t="str">
        <f>HYPERLINK("https://accessorysmartfind.lenovo.com/#/search?keyword=&amp;pageIndex=1&amp;pageSize=40&amp;query="&amp;(SUBSTITUTE(CQ8," ",""))&amp;"&amp;queryIsMT=0&amp;systemId=","» Zubehör")</f>
        <v>» Zubehör</v>
      </c>
      <c r="CR12" s="27" t="str">
        <f>HYPERLINK("https://accessorysmartfind.lenovo.com/#/search?keyword=&amp;pageIndex=1&amp;pageSize=40&amp;query="&amp;(SUBSTITUTE(CR8," ",""))&amp;"&amp;queryIsMT=0&amp;systemId=","» Zubehör")</f>
        <v>» Zubehör</v>
      </c>
      <c r="CS12" s="61"/>
      <c r="CT12" s="27" t="str">
        <f>HYPERLINK("https://accessorysmartfind.lenovo.com/#/search?keyword=&amp;pageIndex=1&amp;pageSize=40&amp;query="&amp;(SUBSTITUTE(CT8," ",""))&amp;"&amp;queryIsMT=0&amp;systemId=","» Zubehör")</f>
        <v>» Zubehör</v>
      </c>
      <c r="CU12" s="61"/>
      <c r="CV12" s="27" t="str">
        <f>HYPERLINK("https://accessorysmartfind.lenovo.com/#/search?keyword=&amp;pageIndex=1&amp;pageSize=40&amp;query="&amp;(SUBSTITUTE(CV8," ",""))&amp;"&amp;queryIsMT=0&amp;systemId=","» Zubehör")</f>
        <v>» Zubehör</v>
      </c>
      <c r="CW12" s="27" t="str">
        <f>HYPERLINK("https://accessorysmartfind.lenovo.com/#/search?keyword=&amp;pageIndex=1&amp;pageSize=40&amp;query="&amp;(SUBSTITUTE(CW8," ",""))&amp;"&amp;queryIsMT=0&amp;systemId=","» Zubehör")</f>
        <v>» Zubehör</v>
      </c>
      <c r="CX12" s="27" t="str">
        <f>HYPERLINK("https://accessorysmartfind.lenovo.com/#/search?keyword=&amp;pageIndex=1&amp;pageSize=40&amp;query="&amp;(SUBSTITUTE(CX8," ",""))&amp;"&amp;queryIsMT=0&amp;systemId=","» Zubehör")</f>
        <v>» Zubehör</v>
      </c>
      <c r="CY12" s="61"/>
      <c r="CZ12" s="27" t="str">
        <f>HYPERLINK("https://accessorysmartfind.lenovo.com/#/search?keyword=&amp;pageIndex=1&amp;pageSize=40&amp;query="&amp;(SUBSTITUTE(CZ8," ",""))&amp;"&amp;queryIsMT=0&amp;systemId=","» Zubehör")</f>
        <v>» Zubehör</v>
      </c>
      <c r="DB12" s="27" t="str">
        <f>HYPERLINK("https://accessorysmartfind.lenovo.com/#/search?keyword=&amp;pageIndex=1&amp;pageSize=40&amp;query="&amp;(SUBSTITUTE(DB8," ",""))&amp;"&amp;queryIsMT=0&amp;systemId=","» Zubehör")</f>
        <v>» Zubehör</v>
      </c>
      <c r="DC12" s="27" t="str">
        <f>HYPERLINK("https://accessorysmartfind.lenovo.com/#/search?keyword=&amp;pageIndex=1&amp;pageSize=40&amp;query="&amp;(SUBSTITUTE(DC8," ",""))&amp;"&amp;queryIsMT=0&amp;systemId=","» Zubehör")</f>
        <v>» Zubehör</v>
      </c>
      <c r="DD12" s="27" t="str">
        <f>HYPERLINK("https://accessorysmartfind.lenovo.com/#/search?keyword=&amp;pageIndex=1&amp;pageSize=40&amp;query="&amp;(SUBSTITUTE(DD8," ",""))&amp;"&amp;queryIsMT=0&amp;systemId=","» Zubehör")</f>
        <v>» Zubehör</v>
      </c>
      <c r="DF12" s="27" t="str">
        <f>HYPERLINK("https://accessorysmartfind.lenovo.com/#/search?keyword=&amp;pageIndex=1&amp;pageSize=40&amp;query="&amp;(SUBSTITUTE(DF8," ",""))&amp;"&amp;queryIsMT=0&amp;systemId=","» Zubehör")</f>
        <v>» Zubehör</v>
      </c>
      <c r="DG12" s="27" t="str">
        <f>HYPERLINK("https://accessorysmartfind.lenovo.com/#/search?keyword=&amp;pageIndex=1&amp;pageSize=40&amp;query="&amp;(SUBSTITUTE(DG8," ",""))&amp;"&amp;queryIsMT=0&amp;systemId=","» Zubehör")</f>
        <v>» Zubehör</v>
      </c>
      <c r="DI12" s="27" t="str">
        <f>HYPERLINK("https://accessorysmartfind.lenovo.com/#/search?keyword=&amp;pageIndex=1&amp;pageSize=40&amp;query="&amp;(SUBSTITUTE(DI8," ",""))&amp;"&amp;queryIsMT=0&amp;systemId=","» Zubehör")</f>
        <v>» Zubehör</v>
      </c>
      <c r="DJ12" s="27" t="str">
        <f>HYPERLINK("https://accessorysmartfind.lenovo.com/#/search?keyword=&amp;pageIndex=1&amp;pageSize=40&amp;query="&amp;(SUBSTITUTE(DJ8," ",""))&amp;"&amp;queryIsMT=0&amp;systemId=","» Zubehör")</f>
        <v>» Zubehör</v>
      </c>
      <c r="DK12" s="27" t="str">
        <f>HYPERLINK("https://accessorysmartfind.lenovo.com/#/search?keyword=&amp;pageIndex=1&amp;pageSize=40&amp;query="&amp;(SUBSTITUTE(DK8," ",""))&amp;"&amp;queryIsMT=0&amp;systemId=","» Zubehör")</f>
        <v>» Zubehör</v>
      </c>
      <c r="DL12" s="61"/>
      <c r="DM12" s="27" t="str">
        <f>HYPERLINK("https://accessorysmartfind.lenovo.com/#/search?keyword=&amp;pageIndex=1&amp;pageSize=40&amp;query="&amp;(SUBSTITUTE(DM8," ",""))&amp;"&amp;queryIsMT=0&amp;systemId=","» Zubehör")</f>
        <v>» Zubehör</v>
      </c>
      <c r="DN12" s="61"/>
      <c r="DO12" s="27" t="str">
        <f>HYPERLINK("https://accessorysmartfind.lenovo.com/#/search?keyword=&amp;pageIndex=1&amp;pageSize=40&amp;query="&amp;(SUBSTITUTE(DO8," ",""))&amp;"&amp;queryIsMT=0&amp;systemId=","» Zubehör")</f>
        <v>» Zubehör</v>
      </c>
      <c r="DP12" s="27" t="str">
        <f>HYPERLINK("https://accessorysmartfind.lenovo.com/#/search?keyword=&amp;pageIndex=1&amp;pageSize=40&amp;query="&amp;(SUBSTITUTE(DP8," ",""))&amp;"&amp;queryIsMT=0&amp;systemId=","» Zubehör")</f>
        <v>» Zubehör</v>
      </c>
      <c r="DR12" s="27" t="str">
        <f>HYPERLINK("https://accessorysmartfind.lenovo.com/#/search?keyword=&amp;pageIndex=1&amp;pageSize=40&amp;query="&amp;(SUBSTITUTE(DR8," ",""))&amp;"&amp;queryIsMT=0&amp;systemId=","» Zubehör")</f>
        <v>» Zubehör</v>
      </c>
      <c r="DS12" s="27" t="str">
        <f>HYPERLINK("https://accessorysmartfind.lenovo.com/#/search?keyword=&amp;pageIndex=1&amp;pageSize=40&amp;query="&amp;(SUBSTITUTE(DS8," ",""))&amp;"&amp;queryIsMT=0&amp;systemId=","» Zubehör")</f>
        <v>» Zubehör</v>
      </c>
      <c r="DT12" s="27" t="str">
        <f>HYPERLINK("https://accessorysmartfind.lenovo.com/#/search?keyword=&amp;pageIndex=1&amp;pageSize=40&amp;query="&amp;(SUBSTITUTE(DT8," ",""))&amp;"&amp;queryIsMT=0&amp;systemId=","» Zubehör")</f>
        <v>» Zubehör</v>
      </c>
      <c r="DV12" s="27" t="str">
        <f>HYPERLINK("https://accessorysmartfind.lenovo.com/#/search?keyword=&amp;pageIndex=1&amp;pageSize=40&amp;query="&amp;(SUBSTITUTE(DV8," ",""))&amp;"&amp;queryIsMT=0&amp;systemId=","» Zubehör")</f>
        <v>» Zubehör</v>
      </c>
      <c r="DX12" s="27" t="str">
        <f>HYPERLINK("https://accessorysmartfind.lenovo.com/#/search?keyword=&amp;pageIndex=1&amp;pageSize=40&amp;query="&amp;(SUBSTITUTE(DX8," ",""))&amp;"&amp;queryIsMT=0&amp;systemId=","» Zubehör")</f>
        <v>» Zubehör</v>
      </c>
      <c r="DZ12" s="27" t="str">
        <f>HYPERLINK("https://accessorysmartfind.lenovo.com/#/search?keyword=&amp;pageIndex=1&amp;pageSize=40&amp;query="&amp;(SUBSTITUTE(DZ8," ",""))&amp;"&amp;queryIsMT=0&amp;systemId=","» Zubehör")</f>
        <v>» Zubehör</v>
      </c>
      <c r="EA12" s="27" t="str">
        <f>HYPERLINK("https://accessorysmartfind.lenovo.com/#/search?keyword=&amp;pageIndex=1&amp;pageSize=40&amp;query="&amp;(SUBSTITUTE(EA8," ",""))&amp;"&amp;queryIsMT=0&amp;systemId=","» Zubehör")</f>
        <v>» Zubehör</v>
      </c>
      <c r="EB12" s="27" t="str">
        <f>HYPERLINK("https://accessorysmartfind.lenovo.com/#/search?keyword=&amp;pageIndex=1&amp;pageSize=40&amp;query="&amp;(SUBSTITUTE(EB8," ",""))&amp;"&amp;queryIsMT=0&amp;systemId=","» Zubehör")</f>
        <v>» Zubehör</v>
      </c>
      <c r="EC12" s="61"/>
      <c r="ED12" s="27" t="str">
        <f>HYPERLINK("https://accessorysmartfind.lenovo.com/#/search?keyword=&amp;pageIndex=1&amp;pageSize=40&amp;query="&amp;(SUBSTITUTE(ED8," ",""))&amp;"&amp;queryIsMT=0&amp;systemId=","» Zubehör")</f>
        <v>» Zubehör</v>
      </c>
      <c r="EE12" s="61"/>
      <c r="EF12" s="27" t="str">
        <f>HYPERLINK("https://accessorysmartfind.lenovo.com/#/search?keyword=&amp;pageIndex=1&amp;pageSize=40&amp;query="&amp;(SUBSTITUTE(EF8," ",""))&amp;"&amp;queryIsMT=0&amp;systemId=","» Zubehör")</f>
        <v>» Zubehör</v>
      </c>
      <c r="EG12" s="27" t="str">
        <f>HYPERLINK("https://accessorysmartfind.lenovo.com/#/search?keyword=&amp;pageIndex=1&amp;pageSize=40&amp;query="&amp;(SUBSTITUTE(EG8," ",""))&amp;"&amp;queryIsMT=0&amp;systemId=","» Zubehör")</f>
        <v>» Zubehör</v>
      </c>
      <c r="EH12" s="27" t="str">
        <f>HYPERLINK("https://accessorysmartfind.lenovo.com/#/search?keyword=&amp;pageIndex=1&amp;pageSize=40&amp;query="&amp;(SUBSTITUTE(EH8," ",""))&amp;"&amp;queryIsMT=0&amp;systemId=","» Zubehör")</f>
        <v>» Zubehör</v>
      </c>
      <c r="EI12" s="61"/>
      <c r="EJ12" s="27" t="str">
        <f>HYPERLINK("https://accessorysmartfind.lenovo.com/#/search?keyword=&amp;pageIndex=1&amp;pageSize=40&amp;query="&amp;(SUBSTITUTE(EJ8," ",""))&amp;"&amp;queryIsMT=0&amp;systemId=","» Zubehör")</f>
        <v>» Zubehör</v>
      </c>
      <c r="EK12" s="27" t="str">
        <f>HYPERLINK("https://accessorysmartfind.lenovo.com/#/search?keyword=&amp;pageIndex=1&amp;pageSize=40&amp;query="&amp;(SUBSTITUTE(EK8," ",""))&amp;"&amp;queryIsMT=0&amp;systemId=","» Zubehör")</f>
        <v>» Zubehör</v>
      </c>
      <c r="EL12" s="27" t="str">
        <f>HYPERLINK("https://accessorysmartfind.lenovo.com/#/search?keyword=&amp;pageIndex=1&amp;pageSize=40&amp;query="&amp;(SUBSTITUTE(EL8," ",""))&amp;"&amp;queryIsMT=0&amp;systemId=","» Zubehör")</f>
        <v>» Zubehör</v>
      </c>
      <c r="EM12" s="61"/>
      <c r="EN12" s="27" t="str">
        <f>HYPERLINK("https://accessorysmartfind.lenovo.com/#/search?keyword=&amp;pageIndex=1&amp;pageSize=40&amp;query="&amp;(SUBSTITUTE(EN8," ",""))&amp;"&amp;queryIsMT=0&amp;systemId=","» Zubehör")</f>
        <v>» Zubehör</v>
      </c>
      <c r="EO12" s="61"/>
      <c r="EP12" s="27" t="str">
        <f>HYPERLINK("https://accessorysmartfind.lenovo.com/#/search?keyword=&amp;pageIndex=1&amp;pageSize=40&amp;query="&amp;(SUBSTITUTE(EP8," ",""))&amp;"&amp;queryIsMT=0&amp;systemId=","» Zubehör")</f>
        <v>» Zubehör</v>
      </c>
      <c r="EQ12" s="27" t="str">
        <f>HYPERLINK("https://accessorysmartfind.lenovo.com/#/search?keyword=&amp;pageIndex=1&amp;pageSize=40&amp;query="&amp;(SUBSTITUTE(EQ8," ",""))&amp;"&amp;queryIsMT=0&amp;systemId=","» Zubehör")</f>
        <v>» Zubehör</v>
      </c>
      <c r="ER12" s="27" t="str">
        <f>HYPERLINK("https://accessorysmartfind.lenovo.com/#/search?keyword=&amp;pageIndex=1&amp;pageSize=40&amp;query="&amp;(SUBSTITUTE(ER8," ",""))&amp;"&amp;queryIsMT=0&amp;systemId=","» Zubehör")</f>
        <v>» Zubehör</v>
      </c>
      <c r="ES12" s="61"/>
      <c r="ET12" s="27" t="str">
        <f>HYPERLINK("https://accessorysmartfind.lenovo.com/#/search?keyword=&amp;pageIndex=1&amp;pageSize=40&amp;query="&amp;(SUBSTITUTE(ET8," ",""))&amp;"&amp;queryIsMT=0&amp;systemId=","» Zubehör")</f>
        <v>» Zubehör</v>
      </c>
      <c r="EU12" s="27" t="str">
        <f>HYPERLINK("https://accessorysmartfind.lenovo.com/#/search?keyword=&amp;pageIndex=1&amp;pageSize=40&amp;query="&amp;(SUBSTITUTE(EU8," ",""))&amp;"&amp;queryIsMT=0&amp;systemId=","» Zubehör")</f>
        <v>» Zubehör</v>
      </c>
      <c r="EV12" s="27" t="str">
        <f>HYPERLINK("https://accessorysmartfind.lenovo.com/#/search?keyword=&amp;pageIndex=1&amp;pageSize=40&amp;query="&amp;(SUBSTITUTE(EV8," ",""))&amp;"&amp;queryIsMT=0&amp;systemId=","» Zubehör")</f>
        <v>» Zubehör</v>
      </c>
      <c r="EW12" s="27" t="str">
        <f>HYPERLINK("https://accessorysmartfind.lenovo.com/#/search?keyword=&amp;pageIndex=1&amp;pageSize=40&amp;query="&amp;(SUBSTITUTE(EW8," ",""))&amp;"&amp;queryIsMT=0&amp;systemId=","» Zubehör")</f>
        <v>» Zubehör</v>
      </c>
      <c r="EX12" s="61"/>
      <c r="EY12" s="27" t="str">
        <f>HYPERLINK("https://accessorysmartfind.lenovo.com/#/search?keyword=&amp;pageIndex=1&amp;pageSize=40&amp;query="&amp;(SUBSTITUTE(EY8," ",""))&amp;"&amp;queryIsMT=0&amp;systemId=","» Zubehör")</f>
        <v>» Zubehör</v>
      </c>
      <c r="EZ12" s="27" t="str">
        <f>HYPERLINK("https://accessorysmartfind.lenovo.com/#/search?keyword=&amp;pageIndex=1&amp;pageSize=40&amp;query="&amp;(SUBSTITUTE(EZ8," ",""))&amp;"&amp;queryIsMT=0&amp;systemId=","» Zubehör")</f>
        <v>» Zubehör</v>
      </c>
      <c r="FA12" s="27" t="str">
        <f>HYPERLINK("https://accessorysmartfind.lenovo.com/#/search?keyword=&amp;pageIndex=1&amp;pageSize=40&amp;query="&amp;(SUBSTITUTE(FA8," ",""))&amp;"&amp;queryIsMT=0&amp;systemId=","» Zubehör")</f>
        <v>» Zubehör</v>
      </c>
      <c r="FB12" s="61"/>
      <c r="FC12" s="27" t="str">
        <f>HYPERLINK("https://accessorysmartfind.lenovo.com/#/search?keyword=&amp;pageIndex=1&amp;pageSize=40&amp;query="&amp;(SUBSTITUTE(FC8," ",""))&amp;"&amp;queryIsMT=0&amp;systemId=","» Zubehör")</f>
        <v>» Zubehör</v>
      </c>
      <c r="FD12" s="61"/>
      <c r="FE12" s="27" t="str">
        <f>HYPERLINK("https://accessorysmartfind.lenovo.com/#/search?keyword=&amp;pageIndex=1&amp;pageSize=40&amp;query="&amp;(SUBSTITUTE(FE8," ",""))&amp;"&amp;queryIsMT=0&amp;systemId=","» Zubehör")</f>
        <v>» Zubehör</v>
      </c>
      <c r="FF12" s="27" t="str">
        <f>HYPERLINK("https://accessorysmartfind.lenovo.com/#/search?keyword=&amp;pageIndex=1&amp;pageSize=40&amp;query="&amp;(SUBSTITUTE(FF8," ",""))&amp;"&amp;queryIsMT=0&amp;systemId=","» Zubehör")</f>
        <v>» Zubehör</v>
      </c>
      <c r="FG12" s="61"/>
      <c r="FH12" s="27" t="str">
        <f>HYPERLINK("https://accessorysmartfind.lenovo.com/#/search?keyword=&amp;pageIndex=1&amp;pageSize=40&amp;query="&amp;(SUBSTITUTE(FH8," ",""))&amp;"&amp;queryIsMT=0&amp;systemId=","» Zubehör")</f>
        <v>» Zubehör</v>
      </c>
      <c r="FI12" s="27" t="str">
        <f>HYPERLINK("https://accessorysmartfind.lenovo.com/#/search?keyword=&amp;pageIndex=1&amp;pageSize=40&amp;query="&amp;(SUBSTITUTE(FI8," ",""))&amp;"&amp;queryIsMT=0&amp;systemId=","» Zubehör")</f>
        <v>» Zubehör</v>
      </c>
      <c r="FJ12" s="27" t="str">
        <f>HYPERLINK("https://accessorysmartfind.lenovo.com/#/search?keyword=&amp;pageIndex=1&amp;pageSize=40&amp;query="&amp;(SUBSTITUTE(FJ8," ",""))&amp;"&amp;queryIsMT=0&amp;systemId=","» Zubehör")</f>
        <v>» Zubehör</v>
      </c>
      <c r="FK12" s="27" t="str">
        <f>HYPERLINK("https://accessorysmartfind.lenovo.com/#/search?keyword=&amp;pageIndex=1&amp;pageSize=40&amp;query="&amp;(SUBSTITUTE(FK8," ",""))&amp;"&amp;queryIsMT=0&amp;systemId=","» Zubehör")</f>
        <v>» Zubehör</v>
      </c>
      <c r="FL12" s="61"/>
      <c r="FM12" s="27" t="str">
        <f>HYPERLINK("https://accessorysmartfind.lenovo.com/#/search?keyword=&amp;pageIndex=1&amp;pageSize=40&amp;query="&amp;(SUBSTITUTE(FM8," ",""))&amp;"&amp;queryIsMT=0&amp;systemId=","» Zubehör")</f>
        <v>» Zubehör</v>
      </c>
      <c r="FN12" s="27" t="str">
        <f>HYPERLINK("https://accessorysmartfind.lenovo.com/#/search?keyword=&amp;pageIndex=1&amp;pageSize=40&amp;query="&amp;(SUBSTITUTE(FN8," ",""))&amp;"&amp;queryIsMT=0&amp;systemId=","» Zubehör")</f>
        <v>» Zubehör</v>
      </c>
      <c r="FO12" s="27" t="str">
        <f>HYPERLINK("https://accessorysmartfind.lenovo.com/#/search?keyword=&amp;pageIndex=1&amp;pageSize=40&amp;query="&amp;(SUBSTITUTE(FO8," ",""))&amp;"&amp;queryIsMT=0&amp;systemId=","» Zubehör")</f>
        <v>» Zubehör</v>
      </c>
      <c r="FP12" s="27" t="str">
        <f>HYPERLINK("https://accessorysmartfind.lenovo.com/#/search?keyword=&amp;pageIndex=1&amp;pageSize=40&amp;query="&amp;(SUBSTITUTE(FP8," ",""))&amp;"&amp;queryIsMT=0&amp;systemId=","» Zubehör")</f>
        <v>» Zubehör</v>
      </c>
      <c r="FQ12" s="61"/>
      <c r="FR12" s="27" t="str">
        <f>HYPERLINK("https://accessorysmartfind.lenovo.com/#/search?keyword=&amp;pageIndex=1&amp;pageSize=40&amp;query="&amp;(SUBSTITUTE(FR8," ",""))&amp;"&amp;queryIsMT=0&amp;systemId=","» Zubehör")</f>
        <v>» Zubehör</v>
      </c>
      <c r="FS12" s="61"/>
      <c r="FT12" s="27" t="str">
        <f>HYPERLINK("https://accessorysmartfind.lenovo.com/#/search?keyword=&amp;pageIndex=1&amp;pageSize=40&amp;query="&amp;(SUBSTITUTE(FT8," ",""))&amp;"&amp;queryIsMT=0&amp;systemId=","» Zubehör")</f>
        <v>» Zubehör</v>
      </c>
      <c r="FU12" s="27" t="str">
        <f>HYPERLINK("https://accessorysmartfind.lenovo.com/#/search?keyword=&amp;pageIndex=1&amp;pageSize=40&amp;query="&amp;(SUBSTITUTE(FU8," ",""))&amp;"&amp;queryIsMT=0&amp;systemId=","» Zubehör")</f>
        <v>» Zubehör</v>
      </c>
      <c r="FV12" s="27" t="str">
        <f>HYPERLINK("https://accessorysmartfind.lenovo.com/#/search?keyword=&amp;pageIndex=1&amp;pageSize=40&amp;query="&amp;(SUBSTITUTE(FV8," ",""))&amp;"&amp;queryIsMT=0&amp;systemId=","» Zubehör")</f>
        <v>» Zubehör</v>
      </c>
      <c r="FW12" s="27" t="str">
        <f>HYPERLINK("https://accessorysmartfind.lenovo.com/#/search?keyword=&amp;pageIndex=1&amp;pageSize=40&amp;query="&amp;(SUBSTITUTE(FW8," ",""))&amp;"&amp;queryIsMT=0&amp;systemId=","» Zubehör")</f>
        <v>» Zubehör</v>
      </c>
      <c r="FX12" s="27" t="str">
        <f>HYPERLINK("https://accessorysmartfind.lenovo.com/#/search?keyword=&amp;pageIndex=1&amp;pageSize=40&amp;query="&amp;(SUBSTITUTE(FX8," ",""))&amp;"&amp;queryIsMT=0&amp;systemId=","» Zubehör")</f>
        <v>» Zubehör</v>
      </c>
      <c r="FY12" s="61"/>
      <c r="FZ12" s="27" t="str">
        <f>HYPERLINK("https://accessorysmartfind.lenovo.com/#/search?keyword=&amp;pageIndex=1&amp;pageSize=40&amp;query="&amp;(SUBSTITUTE(FZ8," ",""))&amp;"&amp;queryIsMT=0&amp;systemId=","» Zubehör")</f>
        <v>» Zubehör</v>
      </c>
      <c r="GA12" s="27" t="str">
        <f>HYPERLINK("https://accessorysmartfind.lenovo.com/#/search?keyword=&amp;pageIndex=1&amp;pageSize=40&amp;query="&amp;(SUBSTITUTE(GA8," ",""))&amp;"&amp;queryIsMT=0&amp;systemId=","» Zubehör")</f>
        <v>» Zubehör</v>
      </c>
      <c r="GB12" s="27" t="str">
        <f>HYPERLINK("https://accessorysmartfind.lenovo.com/#/search?keyword=&amp;pageIndex=1&amp;pageSize=40&amp;query="&amp;(SUBSTITUTE(GB8," ",""))&amp;"&amp;queryIsMT=0&amp;systemId=","» Zubehör")</f>
        <v>» Zubehör</v>
      </c>
      <c r="GC12" s="61"/>
      <c r="GD12" s="27" t="str">
        <f>HYPERLINK("https://accessorysmartfind.lenovo.com/#/search?keyword=&amp;pageIndex=1&amp;pageSize=40&amp;query="&amp;(SUBSTITUTE(GD8," ",""))&amp;"&amp;queryIsMT=0&amp;systemId=","» Zubehör")</f>
        <v>» Zubehör</v>
      </c>
      <c r="GE12" s="27" t="str">
        <f>HYPERLINK("https://accessorysmartfind.lenovo.com/#/search?keyword=&amp;pageIndex=1&amp;pageSize=40&amp;query="&amp;(SUBSTITUTE(GE8," ",""))&amp;"&amp;queryIsMT=0&amp;systemId=","» Zubehör")</f>
        <v>» Zubehör</v>
      </c>
      <c r="GF12" s="27" t="str">
        <f>HYPERLINK("https://accessorysmartfind.lenovo.com/#/search?keyword=&amp;pageIndex=1&amp;pageSize=40&amp;query="&amp;(SUBSTITUTE(GF8," ",""))&amp;"&amp;queryIsMT=0&amp;systemId=","» Zubehör")</f>
        <v>» Zubehör</v>
      </c>
      <c r="GG12" s="27" t="str">
        <f>HYPERLINK("https://accessorysmartfind.lenovo.com/#/search?keyword=&amp;pageIndex=1&amp;pageSize=40&amp;query="&amp;(SUBSTITUTE(GG8," ",""))&amp;"&amp;queryIsMT=0&amp;systemId=","» Zubehör")</f>
        <v>» Zubehör</v>
      </c>
      <c r="GH12" s="61"/>
      <c r="GI12" s="27" t="str">
        <f>HYPERLINK("https://accessorysmartfind.lenovo.com/#/search?keyword=&amp;pageIndex=1&amp;pageSize=40&amp;query="&amp;(SUBSTITUTE(GI8," ",""))&amp;"&amp;queryIsMT=0&amp;systemId=","» Zubehör")</f>
        <v>» Zubehör</v>
      </c>
      <c r="GJ12" s="27" t="str">
        <f>HYPERLINK("https://accessorysmartfind.lenovo.com/#/search?keyword=&amp;pageIndex=1&amp;pageSize=40&amp;query="&amp;(SUBSTITUTE(GJ8," ",""))&amp;"&amp;queryIsMT=0&amp;systemId=","» Zubehör")</f>
        <v>» Zubehör</v>
      </c>
      <c r="GK12" s="27" t="str">
        <f>HYPERLINK("https://accessorysmartfind.lenovo.com/#/search?keyword=&amp;pageIndex=1&amp;pageSize=40&amp;query="&amp;(SUBSTITUTE(GK8," ",""))&amp;"&amp;queryIsMT=0&amp;systemId=","» Zubehör")</f>
        <v>» Zubehör</v>
      </c>
      <c r="GL12" s="61"/>
      <c r="GM12" s="27" t="str">
        <f>HYPERLINK("https://accessorysmartfind.lenovo.com/#/search?keyword=&amp;pageIndex=1&amp;pageSize=40&amp;query="&amp;(SUBSTITUTE(GM8," ",""))&amp;"&amp;queryIsMT=0&amp;systemId=","» Zubehör")</f>
        <v>» Zubehör</v>
      </c>
      <c r="GN12" s="27" t="str">
        <f>HYPERLINK("https://accessorysmartfind.lenovo.com/#/search?keyword=&amp;pageIndex=1&amp;pageSize=40&amp;query="&amp;(SUBSTITUTE(GN8," ",""))&amp;"&amp;queryIsMT=0&amp;systemId=","» Zubehör")</f>
        <v>» Zubehör</v>
      </c>
      <c r="GO12" s="27" t="str">
        <f>HYPERLINK("https://accessorysmartfind.lenovo.com/#/search?keyword=&amp;pageIndex=1&amp;pageSize=40&amp;query="&amp;(SUBSTITUTE(GO8," ",""))&amp;"&amp;queryIsMT=0&amp;systemId=","» Zubehör")</f>
        <v>» Zubehör</v>
      </c>
      <c r="GP12" s="27" t="str">
        <f>HYPERLINK("https://accessorysmartfind.lenovo.com/#/search?keyword=&amp;pageIndex=1&amp;pageSize=40&amp;query="&amp;(SUBSTITUTE(GP8," ",""))&amp;"&amp;queryIsMT=0&amp;systemId=","» Zubehör")</f>
        <v>» Zubehör</v>
      </c>
      <c r="GQ12" s="61"/>
      <c r="GR12" s="27" t="str">
        <f>HYPERLINK("https://accessorysmartfind.lenovo.com/#/search?keyword=&amp;pageIndex=1&amp;pageSize=40&amp;query="&amp;(SUBSTITUTE(GR8," ",""))&amp;"&amp;queryIsMT=0&amp;systemId=","» Zubehör")</f>
        <v>» Zubehör</v>
      </c>
      <c r="GS12" s="27" t="str">
        <f>HYPERLINK("https://accessorysmartfind.lenovo.com/#/search?keyword=&amp;pageIndex=1&amp;pageSize=40&amp;query="&amp;(SUBSTITUTE(GS8," ",""))&amp;"&amp;queryIsMT=0&amp;systemId=","» Zubehör")</f>
        <v>» Zubehör</v>
      </c>
      <c r="GT12" s="27" t="str">
        <f>HYPERLINK("https://accessorysmartfind.lenovo.com/#/search?keyword=&amp;pageIndex=1&amp;pageSize=40&amp;query="&amp;(SUBSTITUTE(GT8," ",""))&amp;"&amp;queryIsMT=0&amp;systemId=","» Zubehör")</f>
        <v>» Zubehör</v>
      </c>
      <c r="GU12" s="27" t="str">
        <f>HYPERLINK("https://accessorysmartfind.lenovo.com/#/search?keyword=&amp;pageIndex=1&amp;pageSize=40&amp;query="&amp;(SUBSTITUTE(GU8," ",""))&amp;"&amp;queryIsMT=0&amp;systemId=","» Zubehör")</f>
        <v>» Zubehör</v>
      </c>
      <c r="GV12" s="61"/>
      <c r="GW12" s="27" t="str">
        <f>HYPERLINK("https://accessorysmartfind.lenovo.com/#/search?keyword=&amp;pageIndex=1&amp;pageSize=40&amp;query="&amp;(SUBSTITUTE(GW8," ",""))&amp;"&amp;queryIsMT=0&amp;systemId=","» Zubehör")</f>
        <v>» Zubehör</v>
      </c>
      <c r="GX12" s="27" t="str">
        <f>HYPERLINK("https://accessorysmartfind.lenovo.com/#/search?keyword=&amp;pageIndex=1&amp;pageSize=40&amp;query="&amp;(SUBSTITUTE(GX8," ",""))&amp;"&amp;queryIsMT=0&amp;systemId=","» Zubehör")</f>
        <v>» Zubehör</v>
      </c>
      <c r="GY12" s="61"/>
      <c r="GZ12" s="27" t="str">
        <f>HYPERLINK("https://accessorysmartfind.lenovo.com/#/search?keyword=&amp;pageIndex=1&amp;pageSize=40&amp;query="&amp;(SUBSTITUTE(GZ8," ",""))&amp;"&amp;queryIsMT=0&amp;systemId=","» Zubehör")</f>
        <v>» Zubehör</v>
      </c>
      <c r="HA12" s="27" t="str">
        <f>HYPERLINK("https://accessorysmartfind.lenovo.com/#/search?keyword=&amp;pageIndex=1&amp;pageSize=40&amp;query="&amp;(SUBSTITUTE(HA8," ",""))&amp;"&amp;queryIsMT=0&amp;systemId=","» Zubehör")</f>
        <v>» Zubehör</v>
      </c>
      <c r="HB12" s="27" t="str">
        <f>HYPERLINK("https://accessorysmartfind.lenovo.com/#/search?keyword=&amp;pageIndex=1&amp;pageSize=40&amp;query="&amp;(SUBSTITUTE(HB8," ",""))&amp;"&amp;queryIsMT=0&amp;systemId=","» Zubehör")</f>
        <v>» Zubehör</v>
      </c>
      <c r="HC12" s="27" t="str">
        <f>HYPERLINK("https://accessorysmartfind.lenovo.com/#/search?keyword=&amp;pageIndex=1&amp;pageSize=40&amp;query="&amp;(SUBSTITUTE(HC8," ",""))&amp;"&amp;queryIsMT=0&amp;systemId=","» Zubehör")</f>
        <v>» Zubehör</v>
      </c>
      <c r="HD12" s="61"/>
      <c r="HE12" s="27" t="str">
        <f>HYPERLINK("https://accessorysmartfind.lenovo.com/#/search?keyword=&amp;pageIndex=1&amp;pageSize=40&amp;query="&amp;(SUBSTITUTE(HE8," ",""))&amp;"&amp;queryIsMT=0&amp;systemId=","» Zubehör")</f>
        <v>» Zubehör</v>
      </c>
      <c r="HF12" s="27" t="str">
        <f>HYPERLINK("https://accessorysmartfind.lenovo.com/#/search?keyword=&amp;pageIndex=1&amp;pageSize=40&amp;query="&amp;(SUBSTITUTE(HF8," ",""))&amp;"&amp;queryIsMT=0&amp;systemId=","» Zubehör")</f>
        <v>» Zubehör</v>
      </c>
      <c r="HG12" s="27" t="str">
        <f>HYPERLINK("https://accessorysmartfind.lenovo.com/#/search?keyword=&amp;pageIndex=1&amp;pageSize=40&amp;query="&amp;(SUBSTITUTE(HG8," ",""))&amp;"&amp;queryIsMT=0&amp;systemId=","» Zubehör")</f>
        <v>» Zubehör</v>
      </c>
      <c r="HH12" s="27" t="str">
        <f>HYPERLINK("https://accessorysmartfind.lenovo.com/#/search?keyword=&amp;pageIndex=1&amp;pageSize=40&amp;query="&amp;(SUBSTITUTE(HH8," ",""))&amp;"&amp;queryIsMT=0&amp;systemId=","» Zubehör")</f>
        <v>» Zubehör</v>
      </c>
      <c r="HI12" s="27" t="str">
        <f>HYPERLINK("https://accessorysmartfind.lenovo.com/#/search?keyword=&amp;pageIndex=1&amp;pageSize=40&amp;query="&amp;(SUBSTITUTE(HI8," ",""))&amp;"&amp;queryIsMT=0&amp;systemId=","» Zubehör")</f>
        <v>» Zubehör</v>
      </c>
      <c r="HJ12" s="27" t="str">
        <f>HYPERLINK("https://accessorysmartfind.lenovo.com/#/search?keyword=&amp;pageIndex=1&amp;pageSize=40&amp;query="&amp;(SUBSTITUTE(HJ8," ",""))&amp;"&amp;queryIsMT=0&amp;systemId=","» Zubehör")</f>
        <v>» Zubehör</v>
      </c>
      <c r="HK12" s="61"/>
      <c r="HL12" s="27" t="str">
        <f>HYPERLINK("https://accessorysmartfind.lenovo.com/#/search?keyword=&amp;pageIndex=1&amp;pageSize=40&amp;query="&amp;(SUBSTITUTE(HL8," ",""))&amp;"&amp;queryIsMT=0&amp;systemId=","» Zubehör")</f>
        <v>» Zubehör</v>
      </c>
      <c r="HM12" s="27" t="str">
        <f>HYPERLINK("https://accessorysmartfind.lenovo.com/#/search?keyword=&amp;pageIndex=1&amp;pageSize=40&amp;query="&amp;(SUBSTITUTE(HM8," ",""))&amp;"&amp;queryIsMT=0&amp;systemId=","» Zubehör")</f>
        <v>» Zubehör</v>
      </c>
      <c r="HN12" s="27" t="str">
        <f>HYPERLINK("https://accessorysmartfind.lenovo.com/#/search?keyword=&amp;pageIndex=1&amp;pageSize=40&amp;query="&amp;(SUBSTITUTE(HN8," ",""))&amp;"&amp;queryIsMT=0&amp;systemId=","» Zubehör")</f>
        <v>» Zubehör</v>
      </c>
      <c r="HO12" s="27" t="str">
        <f>HYPERLINK("https://accessorysmartfind.lenovo.com/#/search?keyword=&amp;pageIndex=1&amp;pageSize=40&amp;query="&amp;(SUBSTITUTE(HO8," ",""))&amp;"&amp;queryIsMT=0&amp;systemId=","» Zubehör")</f>
        <v>» Zubehör</v>
      </c>
      <c r="HP12" s="61"/>
      <c r="HQ12" s="27" t="str">
        <f>HYPERLINK("https://accessorysmartfind.lenovo.com/#/search?keyword=&amp;pageIndex=1&amp;pageSize=40&amp;query="&amp;(SUBSTITUTE(HQ8," ",""))&amp;"&amp;queryIsMT=0&amp;systemId=","» Zubehör")</f>
        <v>» Zubehör</v>
      </c>
      <c r="HR12" s="27" t="str">
        <f>HYPERLINK("https://accessorysmartfind.lenovo.com/#/search?keyword=&amp;pageIndex=1&amp;pageSize=40&amp;query="&amp;(SUBSTITUTE(HR8," ",""))&amp;"&amp;queryIsMT=0&amp;systemId=","» Zubehör")</f>
        <v>» Zubehör</v>
      </c>
      <c r="HS12" s="27" t="str">
        <f>HYPERLINK("https://accessorysmartfind.lenovo.com/#/search?keyword=&amp;pageIndex=1&amp;pageSize=40&amp;query="&amp;(SUBSTITUTE(HS8," ",""))&amp;"&amp;queryIsMT=0&amp;systemId=","» Zubehör")</f>
        <v>» Zubehör</v>
      </c>
      <c r="HT12" s="27" t="str">
        <f>HYPERLINK("https://accessorysmartfind.lenovo.com/#/search?keyword=&amp;pageIndex=1&amp;pageSize=40&amp;query="&amp;(SUBSTITUTE(HT8," ",""))&amp;"&amp;queryIsMT=0&amp;systemId=","» Zubehör")</f>
        <v>» Zubehör</v>
      </c>
      <c r="HU12" s="61"/>
      <c r="HV12" s="27" t="str">
        <f>HYPERLINK("https://accessorysmartfind.lenovo.com/#/search?keyword=&amp;pageIndex=1&amp;pageSize=40&amp;query="&amp;(SUBSTITUTE(HV8," ",""))&amp;"&amp;queryIsMT=0&amp;systemId=","» Zubehör")</f>
        <v>» Zubehör</v>
      </c>
      <c r="HW12" s="27" t="str">
        <f>HYPERLINK("https://accessorysmartfind.lenovo.com/#/search?keyword=&amp;pageIndex=1&amp;pageSize=40&amp;query="&amp;(SUBSTITUTE(HW8," ",""))&amp;"&amp;queryIsMT=0&amp;systemId=","» Zubehör")</f>
        <v>» Zubehör</v>
      </c>
      <c r="HX12" s="27" t="str">
        <f>HYPERLINK("https://accessorysmartfind.lenovo.com/#/search?keyword=&amp;pageIndex=1&amp;pageSize=40&amp;query="&amp;(SUBSTITUTE(HX8," ",""))&amp;"&amp;queryIsMT=0&amp;systemId=","» Zubehör")</f>
        <v>» Zubehör</v>
      </c>
      <c r="HY12" s="27" t="str">
        <f>HYPERLINK("https://accessorysmartfind.lenovo.com/#/search?keyword=&amp;pageIndex=1&amp;pageSize=40&amp;query="&amp;(SUBSTITUTE(HY8," ",""))&amp;"&amp;queryIsMT=0&amp;systemId=","» Zubehör")</f>
        <v>» Zubehör</v>
      </c>
      <c r="HZ12" s="27" t="str">
        <f>HYPERLINK("https://accessorysmartfind.lenovo.com/#/search?keyword=&amp;pageIndex=1&amp;pageSize=40&amp;query="&amp;(SUBSTITUTE(HZ8," ",""))&amp;"&amp;queryIsMT=0&amp;systemId=","» Zubehör")</f>
        <v>» Zubehör</v>
      </c>
      <c r="IA12" s="27" t="str">
        <f>HYPERLINK("https://accessorysmartfind.lenovo.com/#/search?keyword=&amp;pageIndex=1&amp;pageSize=40&amp;query="&amp;(SUBSTITUTE(IA8," ",""))&amp;"&amp;queryIsMT=0&amp;systemId=","» Zubehör")</f>
        <v>» Zubehör</v>
      </c>
      <c r="IB12" s="61"/>
      <c r="IC12" s="27" t="str">
        <f>HYPERLINK("https://accessorysmartfind.lenovo.com/#/search?keyword=&amp;pageIndex=1&amp;pageSize=40&amp;query="&amp;(SUBSTITUTE(IC8," ",""))&amp;"&amp;queryIsMT=0&amp;systemId=","» Zubehör")</f>
        <v>» Zubehör</v>
      </c>
      <c r="ID12" s="27" t="str">
        <f>HYPERLINK("https://accessorysmartfind.lenovo.com/#/search?keyword=&amp;pageIndex=1&amp;pageSize=40&amp;query="&amp;(SUBSTITUTE(ID8," ",""))&amp;"&amp;queryIsMT=0&amp;systemId=","» Zubehör")</f>
        <v>» Zubehör</v>
      </c>
      <c r="IE12" s="27" t="str">
        <f>HYPERLINK("https://accessorysmartfind.lenovo.com/#/search?keyword=&amp;pageIndex=1&amp;pageSize=40&amp;query="&amp;(SUBSTITUTE(IE8," ",""))&amp;"&amp;queryIsMT=0&amp;systemId=","» Zubehör")</f>
        <v>» Zubehör</v>
      </c>
      <c r="IF12" s="27" t="str">
        <f>HYPERLINK("https://accessorysmartfind.lenovo.com/#/search?keyword=&amp;pageIndex=1&amp;pageSize=40&amp;query="&amp;(SUBSTITUTE(IF8," ",""))&amp;"&amp;queryIsMT=0&amp;systemId=","» Zubehör")</f>
        <v>» Zubehör</v>
      </c>
      <c r="IG12" s="27" t="str">
        <f>HYPERLINK("https://accessorysmartfind.lenovo.com/#/search?keyword=&amp;pageIndex=1&amp;pageSize=40&amp;query="&amp;(SUBSTITUTE(IG8," ",""))&amp;"&amp;queryIsMT=0&amp;systemId=","» Zubehör")</f>
        <v>» Zubehör</v>
      </c>
      <c r="IH12" s="27" t="str">
        <f>HYPERLINK("https://accessorysmartfind.lenovo.com/#/search?keyword=&amp;pageIndex=1&amp;pageSize=40&amp;query="&amp;(SUBSTITUTE(IH8," ",""))&amp;"&amp;queryIsMT=0&amp;systemId=","» Zubehör")</f>
        <v>» Zubehör</v>
      </c>
      <c r="II12" s="61"/>
      <c r="IJ12" s="27" t="str">
        <f>HYPERLINK("https://accessorysmartfind.lenovo.com/#/search?keyword=&amp;pageIndex=1&amp;pageSize=40&amp;query="&amp;(SUBSTITUTE(IJ8," ",""))&amp;"&amp;queryIsMT=0&amp;systemId=","» Zubehör")</f>
        <v>» Zubehör</v>
      </c>
      <c r="IK12" s="27" t="str">
        <f>HYPERLINK("https://accessorysmartfind.lenovo.com/#/search?keyword=&amp;pageIndex=1&amp;pageSize=40&amp;query="&amp;(SUBSTITUTE(IK8," ",""))&amp;"&amp;queryIsMT=0&amp;systemId=","» Zubehör")</f>
        <v>» Zubehör</v>
      </c>
      <c r="IL12" s="27" t="str">
        <f>HYPERLINK("https://accessorysmartfind.lenovo.com/#/search?keyword=&amp;pageIndex=1&amp;pageSize=40&amp;query="&amp;(SUBSTITUTE(IL8," ",""))&amp;"&amp;queryIsMT=0&amp;systemId=","» Zubehör")</f>
        <v>» Zubehör</v>
      </c>
      <c r="IM12" s="27" t="str">
        <f>HYPERLINK("https://accessorysmartfind.lenovo.com/#/search?keyword=&amp;pageIndex=1&amp;pageSize=40&amp;query="&amp;(SUBSTITUTE(IM8," ",""))&amp;"&amp;queryIsMT=0&amp;systemId=","» Zubehör")</f>
        <v>» Zubehör</v>
      </c>
      <c r="IN12" s="61"/>
      <c r="IO12" s="27" t="str">
        <f>HYPERLINK("https://accessorysmartfind.lenovo.com/#/search?keyword=&amp;pageIndex=1&amp;pageSize=40&amp;query="&amp;(SUBSTITUTE(IO8," ",""))&amp;"&amp;queryIsMT=0&amp;systemId=","» Zubehör")</f>
        <v>» Zubehör</v>
      </c>
      <c r="IP12" s="27" t="str">
        <f>HYPERLINK("https://accessorysmartfind.lenovo.com/#/search?keyword=&amp;pageIndex=1&amp;pageSize=40&amp;query="&amp;(SUBSTITUTE(IP8," ",""))&amp;"&amp;queryIsMT=0&amp;systemId=","» Zubehör")</f>
        <v>» Zubehör</v>
      </c>
      <c r="IQ12" s="27" t="str">
        <f>HYPERLINK("https://accessorysmartfind.lenovo.com/#/search?keyword=&amp;pageIndex=1&amp;pageSize=40&amp;query="&amp;(SUBSTITUTE(IQ8," ",""))&amp;"&amp;queryIsMT=0&amp;systemId=","» Zubehör")</f>
        <v>» Zubehör</v>
      </c>
      <c r="IR12" s="27" t="str">
        <f>HYPERLINK("https://accessorysmartfind.lenovo.com/#/search?keyword=&amp;pageIndex=1&amp;pageSize=40&amp;query="&amp;(SUBSTITUTE(IR8," ",""))&amp;"&amp;queryIsMT=0&amp;systemId=","» Zubehör")</f>
        <v>» Zubehör</v>
      </c>
      <c r="IS12" s="27" t="str">
        <f>HYPERLINK("https://accessorysmartfind.lenovo.com/#/search?keyword=&amp;pageIndex=1&amp;pageSize=40&amp;query="&amp;(SUBSTITUTE(IS8," ",""))&amp;"&amp;queryIsMT=0&amp;systemId=","» Zubehör")</f>
        <v>» Zubehör</v>
      </c>
      <c r="IT12" s="61"/>
      <c r="IU12" s="27" t="str">
        <f>HYPERLINK("https://accessorysmartfind.lenovo.com/#/search?keyword=&amp;pageIndex=1&amp;pageSize=40&amp;query="&amp;(SUBSTITUTE(IU8," ",""))&amp;"&amp;queryIsMT=0&amp;systemId=","» Zubehör")</f>
        <v>» Zubehör</v>
      </c>
      <c r="IV12" s="27" t="str">
        <f>HYPERLINK("https://accessorysmartfind.lenovo.com/#/search?keyword=&amp;pageIndex=1&amp;pageSize=40&amp;query="&amp;(SUBSTITUTE(IV8," ",""))&amp;"&amp;queryIsMT=0&amp;systemId=","» Zubehör")</f>
        <v>» Zubehör</v>
      </c>
      <c r="IW12" s="27" t="str">
        <f>HYPERLINK("https://accessorysmartfind.lenovo.com/#/search?keyword=&amp;pageIndex=1&amp;pageSize=40&amp;query="&amp;(SUBSTITUTE(IW8," ",""))&amp;"&amp;queryIsMT=0&amp;systemId=","» Zubehör")</f>
        <v>» Zubehör</v>
      </c>
      <c r="IX12" s="27" t="str">
        <f>HYPERLINK("https://accessorysmartfind.lenovo.com/#/search?keyword=&amp;pageIndex=1&amp;pageSize=40&amp;query="&amp;(SUBSTITUTE(IX8," ",""))&amp;"&amp;queryIsMT=0&amp;systemId=","» Zubehör")</f>
        <v>» Zubehör</v>
      </c>
      <c r="IY12" s="27" t="str">
        <f>HYPERLINK("https://accessorysmartfind.lenovo.com/#/search?keyword=&amp;pageIndex=1&amp;pageSize=40&amp;query="&amp;(SUBSTITUTE(IY8," ",""))&amp;"&amp;queryIsMT=0&amp;systemId=","» Zubehör")</f>
        <v>» Zubehör</v>
      </c>
      <c r="IZ12" s="27" t="str">
        <f>HYPERLINK("https://accessorysmartfind.lenovo.com/#/search?keyword=&amp;pageIndex=1&amp;pageSize=40&amp;query="&amp;(SUBSTITUTE(IZ8," ",""))&amp;"&amp;queryIsMT=0&amp;systemId=","» Zubehör")</f>
        <v>» Zubehör</v>
      </c>
      <c r="JA12" s="27" t="str">
        <f>HYPERLINK("https://accessorysmartfind.lenovo.com/#/search?keyword=&amp;pageIndex=1&amp;pageSize=40&amp;query="&amp;(SUBSTITUTE(JA8," ",""))&amp;"&amp;queryIsMT=0&amp;systemId=","» Zubehör")</f>
        <v>» Zubehör</v>
      </c>
      <c r="JB12" s="27" t="str">
        <f>HYPERLINK("https://accessorysmartfind.lenovo.com/#/search?keyword=&amp;pageIndex=1&amp;pageSize=40&amp;query="&amp;(SUBSTITUTE(JB8," ",""))&amp;"&amp;queryIsMT=0&amp;systemId=","» Zubehör")</f>
        <v>» Zubehör</v>
      </c>
      <c r="JC12" s="27" t="str">
        <f>HYPERLINK("https://accessorysmartfind.lenovo.com/#/search?keyword=&amp;pageIndex=1&amp;pageSize=40&amp;query="&amp;(SUBSTITUTE(JC8," ",""))&amp;"&amp;queryIsMT=0&amp;systemId=","» Zubehör")</f>
        <v>» Zubehör</v>
      </c>
      <c r="JD12" s="61"/>
      <c r="JE12" s="27" t="str">
        <f>HYPERLINK("https://accessorysmartfind.lenovo.com/#/search?keyword=&amp;pageIndex=1&amp;pageSize=40&amp;query="&amp;(SUBSTITUTE(JE8," ",""))&amp;"&amp;queryIsMT=0&amp;systemId=","» Zubehör")</f>
        <v>» Zubehör</v>
      </c>
      <c r="JF12" s="27" t="str">
        <f>HYPERLINK("https://accessorysmartfind.lenovo.com/#/search?keyword=&amp;pageIndex=1&amp;pageSize=40&amp;query="&amp;(SUBSTITUTE(JF8," ",""))&amp;"&amp;queryIsMT=0&amp;systemId=","» Zubehör")</f>
        <v>» Zubehör</v>
      </c>
      <c r="JG12" s="27" t="str">
        <f>HYPERLINK("https://accessorysmartfind.lenovo.com/#/search?keyword=&amp;pageIndex=1&amp;pageSize=40&amp;query="&amp;(SUBSTITUTE(JG8," ",""))&amp;"&amp;queryIsMT=0&amp;systemId=","» Zubehör")</f>
        <v>» Zubehör</v>
      </c>
      <c r="JH12" s="61"/>
      <c r="JI12" s="27" t="str">
        <f>HYPERLINK("https://accessorysmartfind.lenovo.com/#/search?keyword=&amp;pageIndex=1&amp;pageSize=40&amp;query="&amp;(SUBSTITUTE(JI8," ",""))&amp;"&amp;queryIsMT=0&amp;systemId=","» Zubehör")</f>
        <v>» Zubehör</v>
      </c>
      <c r="JJ12" s="27" t="str">
        <f>HYPERLINK("https://accessorysmartfind.lenovo.com/#/search?keyword=&amp;pageIndex=1&amp;pageSize=40&amp;query="&amp;(SUBSTITUTE(JJ8," ",""))&amp;"&amp;queryIsMT=0&amp;systemId=","» Zubehör")</f>
        <v>» Zubehör</v>
      </c>
      <c r="JK12" s="27" t="str">
        <f>HYPERLINK("https://accessorysmartfind.lenovo.com/#/search?keyword=&amp;pageIndex=1&amp;pageSize=40&amp;query="&amp;(SUBSTITUTE(JK8," ",""))&amp;"&amp;queryIsMT=0&amp;systemId=","» Zubehör")</f>
        <v>» Zubehör</v>
      </c>
      <c r="JL12" s="27" t="str">
        <f>HYPERLINK("https://accessorysmartfind.lenovo.com/#/search?keyword=&amp;pageIndex=1&amp;pageSize=40&amp;query="&amp;(SUBSTITUTE(JL8," ",""))&amp;"&amp;queryIsMT=0&amp;systemId=","» Zubehör")</f>
        <v>» Zubehör</v>
      </c>
      <c r="JM12" s="27" t="str">
        <f>HYPERLINK("https://accessorysmartfind.lenovo.com/#/search?keyword=&amp;pageIndex=1&amp;pageSize=40&amp;query="&amp;(SUBSTITUTE(JM8," ",""))&amp;"&amp;queryIsMT=0&amp;systemId=","» Zubehör")</f>
        <v>» Zubehör</v>
      </c>
      <c r="JN12" s="61"/>
      <c r="JO12" s="27" t="str">
        <f>HYPERLINK("https://accessorysmartfind.lenovo.com/#/search?keyword=&amp;pageIndex=1&amp;pageSize=40&amp;query="&amp;(SUBSTITUTE(JO8," ",""))&amp;"&amp;queryIsMT=0&amp;systemId=","» Zubehör")</f>
        <v>» Zubehör</v>
      </c>
      <c r="JP12" s="27" t="str">
        <f>HYPERLINK("https://accessorysmartfind.lenovo.com/#/search?keyword=&amp;pageIndex=1&amp;pageSize=40&amp;query="&amp;(SUBSTITUTE(JP8," ",""))&amp;"&amp;queryIsMT=0&amp;systemId=","» Zubehör")</f>
        <v>» Zubehör</v>
      </c>
      <c r="JQ12" s="27" t="str">
        <f>HYPERLINK("https://accessorysmartfind.lenovo.com/#/search?keyword=&amp;pageIndex=1&amp;pageSize=40&amp;query="&amp;(SUBSTITUTE(JQ8," ",""))&amp;"&amp;queryIsMT=0&amp;systemId=","» Zubehör")</f>
        <v>» Zubehör</v>
      </c>
      <c r="JR12" s="27" t="str">
        <f>HYPERLINK("https://accessorysmartfind.lenovo.com/#/search?keyword=&amp;pageIndex=1&amp;pageSize=40&amp;query="&amp;(SUBSTITUTE(JR8," ",""))&amp;"&amp;queryIsMT=0&amp;systemId=","» Zubehör")</f>
        <v>» Zubehör</v>
      </c>
      <c r="JS12" s="27" t="str">
        <f>HYPERLINK("https://accessorysmartfind.lenovo.com/#/search?keyword=&amp;pageIndex=1&amp;pageSize=40&amp;query="&amp;(SUBSTITUTE(JS8," ",""))&amp;"&amp;queryIsMT=0&amp;systemId=","» Zubehör")</f>
        <v>» Zubehör</v>
      </c>
      <c r="JT12" s="27" t="str">
        <f>HYPERLINK("https://accessorysmartfind.lenovo.com/#/search?keyword=&amp;pageIndex=1&amp;pageSize=40&amp;query="&amp;(SUBSTITUTE(JT8," ",""))&amp;"&amp;queryIsMT=0&amp;systemId=","» Zubehör")</f>
        <v>» Zubehör</v>
      </c>
      <c r="JU12" s="27" t="str">
        <f>HYPERLINK("https://accessorysmartfind.lenovo.com/#/search?keyword=&amp;pageIndex=1&amp;pageSize=40&amp;query="&amp;(SUBSTITUTE(JU8," ",""))&amp;"&amp;queryIsMT=0&amp;systemId=","» Zubehör")</f>
        <v>» Zubehör</v>
      </c>
      <c r="JV12" s="27" t="str">
        <f>HYPERLINK("https://accessorysmartfind.lenovo.com/#/search?keyword=&amp;pageIndex=1&amp;pageSize=40&amp;query="&amp;(SUBSTITUTE(JV8," ",""))&amp;"&amp;queryIsMT=0&amp;systemId=","» Zubehör")</f>
        <v>» Zubehör</v>
      </c>
      <c r="JW12" s="61"/>
      <c r="JX12" s="27" t="str">
        <f>HYPERLINK("https://accessorysmartfind.lenovo.com/#/search?keyword=&amp;pageIndex=1&amp;pageSize=40&amp;query="&amp;(SUBSTITUTE(JX8," ",""))&amp;"&amp;queryIsMT=0&amp;systemId=","» Zubehör")</f>
        <v>» Zubehör</v>
      </c>
      <c r="JY12" s="27" t="str">
        <f>HYPERLINK("https://accessorysmartfind.lenovo.com/#/search?keyword=&amp;pageIndex=1&amp;pageSize=40&amp;query="&amp;(SUBSTITUTE(JY8," ",""))&amp;"&amp;queryIsMT=0&amp;systemId=","» Zubehör")</f>
        <v>» Zubehör</v>
      </c>
      <c r="JZ12" s="27" t="str">
        <f>HYPERLINK("https://accessorysmartfind.lenovo.com/#/search?keyword=&amp;pageIndex=1&amp;pageSize=40&amp;query="&amp;(SUBSTITUTE(JZ8," ",""))&amp;"&amp;queryIsMT=0&amp;systemId=","» Zubehör")</f>
        <v>» Zubehör</v>
      </c>
      <c r="KA12" s="27" t="str">
        <f>HYPERLINK("https://accessorysmartfind.lenovo.com/#/search?keyword=&amp;pageIndex=1&amp;pageSize=40&amp;query="&amp;(SUBSTITUTE(KA8," ",""))&amp;"&amp;queryIsMT=0&amp;systemId=","» Zubehör")</f>
        <v>» Zubehör</v>
      </c>
      <c r="KB12" s="27" t="str">
        <f>HYPERLINK("https://accessorysmartfind.lenovo.com/#/search?keyword=&amp;pageIndex=1&amp;pageSize=40&amp;query="&amp;(SUBSTITUTE(KB8," ",""))&amp;"&amp;queryIsMT=0&amp;systemId=","» Zubehör")</f>
        <v>» Zubehör</v>
      </c>
      <c r="KC12" s="27" t="str">
        <f>HYPERLINK("https://accessorysmartfind.lenovo.com/#/search?keyword=&amp;pageIndex=1&amp;pageSize=40&amp;query="&amp;(SUBSTITUTE(KC8," ",""))&amp;"&amp;queryIsMT=0&amp;systemId=","» Zubehör")</f>
        <v>» Zubehör</v>
      </c>
      <c r="KD12" s="27" t="str">
        <f>HYPERLINK("https://accessorysmartfind.lenovo.com/#/search?keyword=&amp;pageIndex=1&amp;pageSize=40&amp;query="&amp;(SUBSTITUTE(KD8," ",""))&amp;"&amp;queryIsMT=0&amp;systemId=","» Zubehör")</f>
        <v>» Zubehör</v>
      </c>
      <c r="KE12" s="61"/>
      <c r="KF12" s="27" t="str">
        <f>HYPERLINK("https://accessorysmartfind.lenovo.com/#/search?keyword=&amp;pageIndex=1&amp;pageSize=40&amp;query="&amp;(SUBSTITUTE(KF8," ",""))&amp;"&amp;queryIsMT=0&amp;systemId=","» Zubehör")</f>
        <v>» Zubehör</v>
      </c>
      <c r="KG12" s="27" t="str">
        <f>HYPERLINK("https://accessorysmartfind.lenovo.com/#/search?keyword=&amp;pageIndex=1&amp;pageSize=40&amp;query="&amp;(SUBSTITUTE(KG8," ",""))&amp;"&amp;queryIsMT=0&amp;systemId=","» Zubehör")</f>
        <v>» Zubehör</v>
      </c>
      <c r="KH12" s="27" t="str">
        <f>HYPERLINK("https://accessorysmartfind.lenovo.com/#/search?keyword=&amp;pageIndex=1&amp;pageSize=40&amp;query="&amp;(SUBSTITUTE(KH8," ",""))&amp;"&amp;queryIsMT=0&amp;systemId=","» Zubehör")</f>
        <v>» Zubehör</v>
      </c>
      <c r="KI12" s="27" t="str">
        <f>HYPERLINK("https://accessorysmartfind.lenovo.com/#/search?keyword=&amp;pageIndex=1&amp;pageSize=40&amp;query="&amp;(SUBSTITUTE(KI8," ",""))&amp;"&amp;queryIsMT=0&amp;systemId=","» Zubehör")</f>
        <v>» Zubehör</v>
      </c>
      <c r="KJ12" s="27" t="str">
        <f>HYPERLINK("https://accessorysmartfind.lenovo.com/#/search?keyword=&amp;pageIndex=1&amp;pageSize=40&amp;query="&amp;(SUBSTITUTE(KJ8," ",""))&amp;"&amp;queryIsMT=0&amp;systemId=","» Zubehör")</f>
        <v>» Zubehör</v>
      </c>
      <c r="KK12" s="27" t="str">
        <f>HYPERLINK("https://accessorysmartfind.lenovo.com/#/search?keyword=&amp;pageIndex=1&amp;pageSize=40&amp;query="&amp;(SUBSTITUTE(KK8," ",""))&amp;"&amp;queryIsMT=0&amp;systemId=","» Zubehör")</f>
        <v>» Zubehör</v>
      </c>
      <c r="KL12" s="27" t="str">
        <f>HYPERLINK("https://accessorysmartfind.lenovo.com/#/search?keyword=&amp;pageIndex=1&amp;pageSize=40&amp;query="&amp;(SUBSTITUTE(KL8," ",""))&amp;"&amp;queryIsMT=0&amp;systemId=","» Zubehör")</f>
        <v>» Zubehör</v>
      </c>
      <c r="KM12" s="27" t="str">
        <f>HYPERLINK("https://accessorysmartfind.lenovo.com/#/search?keyword=&amp;pageIndex=1&amp;pageSize=40&amp;query="&amp;(SUBSTITUTE(KM8," ",""))&amp;"&amp;queryIsMT=0&amp;systemId=","» Zubehör")</f>
        <v>» Zubehör</v>
      </c>
      <c r="KN12" s="61"/>
      <c r="KO12" s="27" t="str">
        <f>HYPERLINK("https://accessorysmartfind.lenovo.com/#/search?keyword=&amp;pageIndex=1&amp;pageSize=40&amp;query="&amp;(SUBSTITUTE(KO8," ",""))&amp;"&amp;queryIsMT=0&amp;systemId=","» Zubehör")</f>
        <v>» Zubehör</v>
      </c>
      <c r="KP12" s="61"/>
      <c r="KQ12" s="27" t="str">
        <f>HYPERLINK("https://accessorysmartfind.lenovo.com/#/search?keyword=&amp;pageIndex=1&amp;pageSize=40&amp;query="&amp;(SUBSTITUTE(KQ8," ",""))&amp;"&amp;queryIsMT=0&amp;systemId=","» Zubehör")</f>
        <v>» Zubehör</v>
      </c>
      <c r="KR12" s="61"/>
      <c r="KS12" s="27" t="str">
        <f>HYPERLINK("https://accessorysmartfind.lenovo.com/#/search?keyword=&amp;pageIndex=1&amp;pageSize=40&amp;query="&amp;(SUBSTITUTE(KS8," ",""))&amp;"&amp;queryIsMT=0&amp;systemId=","» Zubehör")</f>
        <v>» Zubehör</v>
      </c>
      <c r="KT12" s="27" t="str">
        <f>HYPERLINK("https://accessorysmartfind.lenovo.com/#/search?keyword=&amp;pageIndex=1&amp;pageSize=40&amp;query="&amp;(SUBSTITUTE(KT8," ",""))&amp;"&amp;queryIsMT=0&amp;systemId=","» Zubehör")</f>
        <v>» Zubehör</v>
      </c>
      <c r="KU12" s="61"/>
      <c r="KV12" s="27" t="str">
        <f>HYPERLINK("https://accessorysmartfind.lenovo.com/#/search?keyword=&amp;pageIndex=1&amp;pageSize=40&amp;query="&amp;(SUBSTITUTE(KV8," ",""))&amp;"&amp;queryIsMT=0&amp;systemId=","» Zubehör")</f>
        <v>» Zubehör</v>
      </c>
      <c r="KW12" s="27" t="str">
        <f>HYPERLINK("https://accessorysmartfind.lenovo.com/#/search?keyword=&amp;pageIndex=1&amp;pageSize=40&amp;query="&amp;(SUBSTITUTE(KW8," ",""))&amp;"&amp;queryIsMT=0&amp;systemId=","» Zubehör")</f>
        <v>» Zubehör</v>
      </c>
      <c r="KX12" s="27" t="str">
        <f>HYPERLINK("https://accessorysmartfind.lenovo.com/#/search?keyword=&amp;pageIndex=1&amp;pageSize=40&amp;query="&amp;(SUBSTITUTE(KX8," ",""))&amp;"&amp;queryIsMT=0&amp;systemId=","» Zubehör")</f>
        <v>» Zubehör</v>
      </c>
      <c r="KY12" s="27" t="str">
        <f>HYPERLINK("https://accessorysmartfind.lenovo.com/#/search?keyword=&amp;pageIndex=1&amp;pageSize=40&amp;query="&amp;(SUBSTITUTE(KY8," ",""))&amp;"&amp;queryIsMT=0&amp;systemId=","» Zubehör")</f>
        <v>» Zubehör</v>
      </c>
      <c r="KZ12" s="61"/>
      <c r="LA12" s="27" t="str">
        <f>HYPERLINK("https://accessorysmartfind.lenovo.com/#/search?keyword=&amp;pageIndex=1&amp;pageSize=40&amp;query="&amp;(SUBSTITUTE(LA8," ",""))&amp;"&amp;queryIsMT=0&amp;systemId=","» Zubehör")</f>
        <v>» Zubehör</v>
      </c>
      <c r="LB12" s="27" t="str">
        <f>HYPERLINK("https://accessorysmartfind.lenovo.com/#/search?keyword=&amp;pageIndex=1&amp;pageSize=40&amp;query="&amp;(SUBSTITUTE(LB8," ",""))&amp;"&amp;queryIsMT=0&amp;systemId=","» Zubehör")</f>
        <v>» Zubehör</v>
      </c>
      <c r="LC12" s="61"/>
      <c r="LD12" s="27" t="str">
        <f>HYPERLINK("https://accessorysmartfind.lenovo.com/#/search?keyword=&amp;pageIndex=1&amp;pageSize=40&amp;query="&amp;(SUBSTITUTE(LD8," ",""))&amp;"&amp;queryIsMT=0&amp;systemId=","» Zubehör")</f>
        <v>» Zubehör</v>
      </c>
      <c r="LE12" s="61"/>
      <c r="LF12" s="27" t="str">
        <f>HYPERLINK("https://accessorysmartfind.lenovo.com/#/search?keyword=&amp;pageIndex=1&amp;pageSize=40&amp;query="&amp;(SUBSTITUTE(LF8," ",""))&amp;"&amp;queryIsMT=0&amp;systemId=","» Zubehör")</f>
        <v>» Zubehör</v>
      </c>
      <c r="LG12" s="27" t="str">
        <f>HYPERLINK("https://accessorysmartfind.lenovo.com/#/search?keyword=&amp;pageIndex=1&amp;pageSize=40&amp;query="&amp;(SUBSTITUTE(LG8," ",""))&amp;"&amp;queryIsMT=0&amp;systemId=","» Zubehör")</f>
        <v>» Zubehör</v>
      </c>
      <c r="LH12" s="27" t="str">
        <f>HYPERLINK("https://accessorysmartfind.lenovo.com/#/search?keyword=&amp;pageIndex=1&amp;pageSize=40&amp;query="&amp;(SUBSTITUTE(LH8," ",""))&amp;"&amp;queryIsMT=0&amp;systemId=","» Zubehör")</f>
        <v>» Zubehör</v>
      </c>
      <c r="LI12" s="27" t="str">
        <f>HYPERLINK("https://accessorysmartfind.lenovo.com/#/search?keyword=&amp;pageIndex=1&amp;pageSize=40&amp;query="&amp;(SUBSTITUTE(LI8," ",""))&amp;"&amp;queryIsMT=0&amp;systemId=","» Zubehör")</f>
        <v>» Zubehör</v>
      </c>
      <c r="LJ12" s="27" t="str">
        <f>HYPERLINK("https://accessorysmartfind.lenovo.com/#/search?keyword=&amp;pageIndex=1&amp;pageSize=40&amp;query="&amp;(SUBSTITUTE(LJ8," ",""))&amp;"&amp;queryIsMT=0&amp;systemId=","» Zubehör")</f>
        <v>» Zubehör</v>
      </c>
      <c r="LK12" s="61"/>
      <c r="LL12" s="27" t="str">
        <f>HYPERLINK("https://accessorysmartfind.lenovo.com/#/search?keyword=&amp;pageIndex=1&amp;pageSize=40&amp;query="&amp;(SUBSTITUTE(LL8," ",""))&amp;"&amp;queryIsMT=0&amp;systemId=","» Zubehör")</f>
        <v>» Zubehör</v>
      </c>
      <c r="LM12" s="61"/>
      <c r="LN12" s="27" t="str">
        <f>HYPERLINK("https://accessorysmartfind.lenovo.com/#/search?keyword=&amp;pageIndex=1&amp;pageSize=40&amp;query="&amp;(SUBSTITUTE(LN8," ",""))&amp;"&amp;queryIsMT=0&amp;systemId=","» Zubehör")</f>
        <v>» Zubehör</v>
      </c>
      <c r="LO12" s="27" t="str">
        <f>HYPERLINK("https://accessorysmartfind.lenovo.com/#/search?keyword=&amp;pageIndex=1&amp;pageSize=40&amp;query="&amp;(SUBSTITUTE(LO8," ",""))&amp;"&amp;queryIsMT=0&amp;systemId=","» Zubehör")</f>
        <v>» Zubehör</v>
      </c>
      <c r="LP12" s="27" t="str">
        <f>HYPERLINK("https://accessorysmartfind.lenovo.com/#/search?keyword=&amp;pageIndex=1&amp;pageSize=40&amp;query="&amp;(SUBSTITUTE(LP8," ",""))&amp;"&amp;queryIsMT=0&amp;systemId=","» Zubehör")</f>
        <v>» Zubehör</v>
      </c>
      <c r="LQ12" s="27" t="str">
        <f>HYPERLINK("https://accessorysmartfind.lenovo.com/#/search?keyword=&amp;pageIndex=1&amp;pageSize=40&amp;query="&amp;(SUBSTITUTE(LQ8," ",""))&amp;"&amp;queryIsMT=0&amp;systemId=","» Zubehör")</f>
        <v>» Zubehör</v>
      </c>
      <c r="LR12" s="27" t="str">
        <f>HYPERLINK("https://accessorysmartfind.lenovo.com/#/search?keyword=&amp;pageIndex=1&amp;pageSize=40&amp;query="&amp;(SUBSTITUTE(LR8," ",""))&amp;"&amp;queryIsMT=0&amp;systemId=","» Zubehör")</f>
        <v>» Zubehör</v>
      </c>
      <c r="LS12" s="27" t="str">
        <f>HYPERLINK("https://accessorysmartfind.lenovo.com/#/search?keyword=&amp;pageIndex=1&amp;pageSize=40&amp;query="&amp;(SUBSTITUTE(LS8," ",""))&amp;"&amp;queryIsMT=0&amp;systemId=","» Zubehör")</f>
        <v>» Zubehör</v>
      </c>
      <c r="LT12" s="27" t="str">
        <f>HYPERLINK("https://accessorysmartfind.lenovo.com/#/search?keyword=&amp;pageIndex=1&amp;pageSize=40&amp;query="&amp;(SUBSTITUTE(LT8," ",""))&amp;"&amp;queryIsMT=0&amp;systemId=","» Zubehör")</f>
        <v>» Zubehör</v>
      </c>
      <c r="LU12" s="27" t="str">
        <f>HYPERLINK("https://accessorysmartfind.lenovo.com/#/search?keyword=&amp;pageIndex=1&amp;pageSize=40&amp;query="&amp;(SUBSTITUTE(LU8," ",""))&amp;"&amp;queryIsMT=0&amp;systemId=","» Zubehör")</f>
        <v>» Zubehör</v>
      </c>
      <c r="LV12" s="27" t="str">
        <f>HYPERLINK("https://accessorysmartfind.lenovo.com/#/search?keyword=&amp;pageIndex=1&amp;pageSize=40&amp;query="&amp;(SUBSTITUTE(LV8," ",""))&amp;"&amp;queryIsMT=0&amp;systemId=","» Zubehör")</f>
        <v>» Zubehör</v>
      </c>
      <c r="LW12" s="27" t="str">
        <f>HYPERLINK("https://accessorysmartfind.lenovo.com/#/search?keyword=&amp;pageIndex=1&amp;pageSize=40&amp;query="&amp;(SUBSTITUTE(LW8," ",""))&amp;"&amp;queryIsMT=0&amp;systemId=","» Zubehör")</f>
        <v>» Zubehör</v>
      </c>
      <c r="LX12" s="27" t="str">
        <f>HYPERLINK("https://accessorysmartfind.lenovo.com/#/search?keyword=&amp;pageIndex=1&amp;pageSize=40&amp;query="&amp;(SUBSTITUTE(LX8," ",""))&amp;"&amp;queryIsMT=0&amp;systemId=","» Zubehör")</f>
        <v>» Zubehör</v>
      </c>
      <c r="LY12" s="27" t="str">
        <f>HYPERLINK("https://accessorysmartfind.lenovo.com/#/search?keyword=&amp;pageIndex=1&amp;pageSize=40&amp;query="&amp;(SUBSTITUTE(LY8," ",""))&amp;"&amp;queryIsMT=0&amp;systemId=","» Zubehör")</f>
        <v>» Zubehör</v>
      </c>
      <c r="LZ12" s="61"/>
      <c r="MA12" s="27" t="str">
        <f>HYPERLINK("https://accessorysmartfind.lenovo.com/#/search?keyword=&amp;pageIndex=1&amp;pageSize=40&amp;query="&amp;(SUBSTITUTE(MA8," ",""))&amp;"&amp;queryIsMT=0&amp;systemId=","» Zubehör")</f>
        <v>» Zubehör</v>
      </c>
      <c r="MB12" s="27" t="str">
        <f>HYPERLINK("https://accessorysmartfind.lenovo.com/#/search?keyword=&amp;pageIndex=1&amp;pageSize=40&amp;query="&amp;(SUBSTITUTE(MB8," ",""))&amp;"&amp;queryIsMT=0&amp;systemId=","» Zubehör")</f>
        <v>» Zubehör</v>
      </c>
      <c r="MC12" s="27" t="str">
        <f>HYPERLINK("https://accessorysmartfind.lenovo.com/#/search?keyword=&amp;pageIndex=1&amp;pageSize=40&amp;query="&amp;(SUBSTITUTE(MC8," ",""))&amp;"&amp;queryIsMT=0&amp;systemId=","» Zubehör")</f>
        <v>» Zubehör</v>
      </c>
      <c r="MD12" s="27" t="str">
        <f>HYPERLINK("https://accessorysmartfind.lenovo.com/#/search?keyword=&amp;pageIndex=1&amp;pageSize=40&amp;query="&amp;(SUBSTITUTE(MD8," ",""))&amp;"&amp;queryIsMT=0&amp;systemId=","» Zubehör")</f>
        <v>» Zubehör</v>
      </c>
      <c r="ME12" s="27" t="str">
        <f>HYPERLINK("https://accessorysmartfind.lenovo.com/#/search?keyword=&amp;pageIndex=1&amp;pageSize=40&amp;query="&amp;(SUBSTITUTE(ME8," ",""))&amp;"&amp;queryIsMT=0&amp;systemId=","» Zubehör")</f>
        <v>» Zubehör</v>
      </c>
      <c r="MF12" s="27" t="str">
        <f>HYPERLINK("https://accessorysmartfind.lenovo.com/#/search?keyword=&amp;pageIndex=1&amp;pageSize=40&amp;query="&amp;(SUBSTITUTE(MF8," ",""))&amp;"&amp;queryIsMT=0&amp;systemId=","» Zubehör")</f>
        <v>» Zubehör</v>
      </c>
      <c r="MG12" s="27" t="str">
        <f>HYPERLINK("https://accessorysmartfind.lenovo.com/#/search?keyword=&amp;pageIndex=1&amp;pageSize=40&amp;query="&amp;(SUBSTITUTE(MG8," ",""))&amp;"&amp;queryIsMT=0&amp;systemId=","» Zubehör")</f>
        <v>» Zubehör</v>
      </c>
      <c r="MH12" s="27" t="str">
        <f>HYPERLINK("https://accessorysmartfind.lenovo.com/#/search?keyword=&amp;pageIndex=1&amp;pageSize=40&amp;query="&amp;(SUBSTITUTE(MH8," ",""))&amp;"&amp;queryIsMT=0&amp;systemId=","» Zubehör")</f>
        <v>» Zubehör</v>
      </c>
      <c r="MI12" s="27" t="str">
        <f>HYPERLINK("https://accessorysmartfind.lenovo.com/#/search?keyword=&amp;pageIndex=1&amp;pageSize=40&amp;query="&amp;(SUBSTITUTE(MI8," ",""))&amp;"&amp;queryIsMT=0&amp;systemId=","» Zubehör")</f>
        <v>» Zubehör</v>
      </c>
      <c r="MJ12" s="61"/>
      <c r="MK12" s="27" t="str">
        <f>HYPERLINK("https://accessorysmartfind.lenovo.com/#/search?keyword=&amp;pageIndex=1&amp;pageSize=40&amp;query="&amp;(SUBSTITUTE(MK8," ",""))&amp;"&amp;queryIsMT=0&amp;systemId=","» Zubehör")</f>
        <v>» Zubehör</v>
      </c>
      <c r="ML12" s="27" t="str">
        <f>HYPERLINK("https://accessorysmartfind.lenovo.com/#/search?keyword=&amp;pageIndex=1&amp;pageSize=40&amp;query="&amp;(SUBSTITUTE(ML8," ",""))&amp;"&amp;queryIsMT=0&amp;systemId=","» Zubehör")</f>
        <v>» Zubehör</v>
      </c>
      <c r="MM12" s="61"/>
      <c r="MN12" s="27" t="str">
        <f>HYPERLINK("https://accessorysmartfind.lenovo.com/#/search?keyword=&amp;pageIndex=1&amp;pageSize=40&amp;query="&amp;(SUBSTITUTE(MN8," ",""))&amp;"&amp;queryIsMT=0&amp;systemId=","» Zubehör")</f>
        <v>» Zubehör</v>
      </c>
      <c r="MO12" s="27" t="str">
        <f>HYPERLINK("https://accessorysmartfind.lenovo.com/#/search?keyword=&amp;pageIndex=1&amp;pageSize=40&amp;query="&amp;(SUBSTITUTE(MO8," ",""))&amp;"&amp;queryIsMT=0&amp;systemId=","» Zubehör")</f>
        <v>» Zubehör</v>
      </c>
      <c r="MP12" s="27" t="str">
        <f>HYPERLINK("https://accessorysmartfind.lenovo.com/#/search?keyword=&amp;pageIndex=1&amp;pageSize=40&amp;query="&amp;(SUBSTITUTE(MP8," ",""))&amp;"&amp;queryIsMT=0&amp;systemId=","» Zubehör")</f>
        <v>» Zubehör</v>
      </c>
      <c r="MQ12" s="27" t="str">
        <f>HYPERLINK("https://accessorysmartfind.lenovo.com/#/search?keyword=&amp;pageIndex=1&amp;pageSize=40&amp;query="&amp;(SUBSTITUTE(MQ8," ",""))&amp;"&amp;queryIsMT=0&amp;systemId=","» Zubehör")</f>
        <v>» Zubehör</v>
      </c>
      <c r="MR12" s="27" t="str">
        <f>HYPERLINK("https://accessorysmartfind.lenovo.com/#/search?keyword=&amp;pageIndex=1&amp;pageSize=40&amp;query="&amp;(SUBSTITUTE(MR8," ",""))&amp;"&amp;queryIsMT=0&amp;systemId=","» Zubehör")</f>
        <v>» Zubehör</v>
      </c>
    </row>
    <row r="13" spans="1:356" ht="52.5" customHeight="1" x14ac:dyDescent="0.3">
      <c r="A13" s="34" t="s">
        <v>1</v>
      </c>
      <c r="B13" s="29" t="s">
        <v>276</v>
      </c>
      <c r="C13" s="61"/>
      <c r="D13" s="29" t="s">
        <v>276</v>
      </c>
      <c r="E13" s="29" t="s">
        <v>276</v>
      </c>
      <c r="F13" s="29" t="s">
        <v>276</v>
      </c>
      <c r="G13" s="29" t="s">
        <v>276</v>
      </c>
      <c r="H13" s="29" t="s">
        <v>270</v>
      </c>
      <c r="I13" s="61"/>
      <c r="J13" s="29" t="s">
        <v>1498</v>
      </c>
      <c r="K13" s="29" t="s">
        <v>1498</v>
      </c>
      <c r="L13" s="29" t="s">
        <v>1577</v>
      </c>
      <c r="M13" s="29" t="s">
        <v>1577</v>
      </c>
      <c r="N13" s="61"/>
      <c r="O13" s="16" t="s">
        <v>276</v>
      </c>
      <c r="P13" s="16" t="s">
        <v>270</v>
      </c>
      <c r="Q13" s="61"/>
      <c r="R13" s="16" t="s">
        <v>276</v>
      </c>
      <c r="S13" s="61"/>
      <c r="T13" s="16" t="s">
        <v>261</v>
      </c>
      <c r="U13" s="61"/>
      <c r="V13" s="16" t="s">
        <v>1571</v>
      </c>
      <c r="W13" s="16" t="s">
        <v>262</v>
      </c>
      <c r="X13" s="61"/>
      <c r="Y13" s="29" t="s">
        <v>393</v>
      </c>
      <c r="Z13" s="29" t="s">
        <v>394</v>
      </c>
      <c r="AA13" s="61"/>
      <c r="AB13" s="29" t="s">
        <v>344</v>
      </c>
      <c r="AC13" s="29" t="s">
        <v>344</v>
      </c>
      <c r="AD13" s="61"/>
      <c r="AE13" s="29" t="s">
        <v>672</v>
      </c>
      <c r="AF13" s="61"/>
      <c r="AG13" s="29" t="s">
        <v>671</v>
      </c>
      <c r="AH13" s="29" t="s">
        <v>672</v>
      </c>
      <c r="AI13" s="29" t="s">
        <v>672</v>
      </c>
      <c r="AJ13" s="61"/>
      <c r="AK13" s="29" t="s">
        <v>693</v>
      </c>
      <c r="AL13" s="61"/>
      <c r="AM13" s="29" t="s">
        <v>1476</v>
      </c>
      <c r="AN13" s="61"/>
      <c r="AO13" s="29" t="s">
        <v>174</v>
      </c>
      <c r="AP13" s="61"/>
      <c r="AQ13" s="29" t="s">
        <v>548</v>
      </c>
      <c r="AR13" s="29" t="s">
        <v>708</v>
      </c>
      <c r="AS13" s="29" t="s">
        <v>708</v>
      </c>
      <c r="AT13" s="61"/>
      <c r="AU13" s="29" t="s">
        <v>548</v>
      </c>
      <c r="AV13" s="29" t="s">
        <v>548</v>
      </c>
      <c r="AW13" s="29" t="s">
        <v>424</v>
      </c>
      <c r="AX13" s="29" t="s">
        <v>424</v>
      </c>
      <c r="AY13" s="61"/>
      <c r="AZ13" s="29" t="s">
        <v>62</v>
      </c>
      <c r="BA13" s="29" t="s">
        <v>62</v>
      </c>
      <c r="BB13" s="29" t="s">
        <v>63</v>
      </c>
      <c r="BC13" s="29" t="s">
        <v>64</v>
      </c>
      <c r="BD13" s="61"/>
      <c r="BE13" s="29" t="s">
        <v>548</v>
      </c>
      <c r="BF13" s="29" t="s">
        <v>548</v>
      </c>
      <c r="BG13" s="29" t="s">
        <v>424</v>
      </c>
      <c r="BH13" s="29" t="s">
        <v>424</v>
      </c>
      <c r="BI13" s="29" t="s">
        <v>425</v>
      </c>
      <c r="BJ13" s="61"/>
      <c r="BK13" s="29" t="s">
        <v>548</v>
      </c>
      <c r="BL13" s="29" t="s">
        <v>548</v>
      </c>
      <c r="BM13" s="29" t="s">
        <v>424</v>
      </c>
      <c r="BN13" s="29" t="s">
        <v>424</v>
      </c>
      <c r="BO13" s="29" t="s">
        <v>425</v>
      </c>
      <c r="BP13" s="61"/>
      <c r="BQ13" s="29" t="s">
        <v>1761</v>
      </c>
      <c r="BR13" s="61"/>
      <c r="BS13" s="29" t="s">
        <v>1681</v>
      </c>
      <c r="BT13" s="61"/>
      <c r="BU13" s="29" t="s">
        <v>672</v>
      </c>
      <c r="BV13" s="29" t="s">
        <v>672</v>
      </c>
      <c r="BW13" s="29" t="s">
        <v>718</v>
      </c>
      <c r="BX13" s="61"/>
      <c r="BY13" s="29" t="s">
        <v>672</v>
      </c>
      <c r="BZ13" s="29" t="s">
        <v>672</v>
      </c>
      <c r="CA13" s="29" t="s">
        <v>1141</v>
      </c>
      <c r="CB13" s="61"/>
      <c r="CC13" s="29" t="s">
        <v>1681</v>
      </c>
      <c r="CD13" s="61"/>
      <c r="CE13" s="29" t="s">
        <v>424</v>
      </c>
      <c r="CF13" s="61"/>
      <c r="CG13" s="29" t="s">
        <v>424</v>
      </c>
      <c r="CH13" s="29" t="s">
        <v>424</v>
      </c>
      <c r="CI13" s="61"/>
      <c r="CJ13" s="29" t="s">
        <v>1796</v>
      </c>
      <c r="CK13" s="61"/>
      <c r="CL13" s="29" t="s">
        <v>672</v>
      </c>
      <c r="CM13" s="61"/>
      <c r="CN13" s="29" t="s">
        <v>672</v>
      </c>
      <c r="CO13" s="61"/>
      <c r="CP13" s="29" t="s">
        <v>672</v>
      </c>
      <c r="CQ13" s="29" t="s">
        <v>672</v>
      </c>
      <c r="CR13" s="29" t="s">
        <v>718</v>
      </c>
      <c r="CS13" s="61"/>
      <c r="CT13" s="29" t="s">
        <v>1681</v>
      </c>
      <c r="CU13" s="61"/>
      <c r="CV13" s="29" t="s">
        <v>424</v>
      </c>
      <c r="CW13" s="29" t="s">
        <v>424</v>
      </c>
      <c r="CX13" s="29" t="s">
        <v>425</v>
      </c>
      <c r="CY13" s="61"/>
      <c r="CZ13" s="29" t="s">
        <v>1796</v>
      </c>
      <c r="DB13" s="29" t="s">
        <v>1455</v>
      </c>
      <c r="DC13" s="29" t="s">
        <v>1273</v>
      </c>
      <c r="DD13" s="29" t="s">
        <v>1273</v>
      </c>
      <c r="DF13" s="29" t="s">
        <v>1122</v>
      </c>
      <c r="DG13" s="29" t="s">
        <v>1122</v>
      </c>
      <c r="DI13" s="29" t="s">
        <v>1122</v>
      </c>
      <c r="DJ13" s="29" t="s">
        <v>1122</v>
      </c>
      <c r="DK13" s="29" t="s">
        <v>1123</v>
      </c>
      <c r="DL13" s="61"/>
      <c r="DM13" s="29" t="s">
        <v>972</v>
      </c>
      <c r="DN13" s="61"/>
      <c r="DO13" s="29" t="s">
        <v>971</v>
      </c>
      <c r="DP13" s="29" t="s">
        <v>972</v>
      </c>
      <c r="DR13" s="29" t="s">
        <v>424</v>
      </c>
      <c r="DS13" s="29" t="s">
        <v>424</v>
      </c>
      <c r="DT13" s="29" t="s">
        <v>425</v>
      </c>
      <c r="DV13" s="29" t="s">
        <v>1710</v>
      </c>
      <c r="DX13" s="29" t="s">
        <v>532</v>
      </c>
      <c r="DZ13" s="29" t="s">
        <v>531</v>
      </c>
      <c r="EA13" s="29" t="s">
        <v>532</v>
      </c>
      <c r="EB13" s="29" t="s">
        <v>532</v>
      </c>
      <c r="EC13" s="61"/>
      <c r="ED13" s="29" t="s">
        <v>531</v>
      </c>
      <c r="EE13" s="61"/>
      <c r="EF13" s="29" t="s">
        <v>424</v>
      </c>
      <c r="EG13" s="29" t="s">
        <v>424</v>
      </c>
      <c r="EH13" s="29" t="s">
        <v>425</v>
      </c>
      <c r="EI13" s="61"/>
      <c r="EJ13" s="29" t="s">
        <v>424</v>
      </c>
      <c r="EK13" s="29" t="s">
        <v>424</v>
      </c>
      <c r="EL13" s="29" t="s">
        <v>425</v>
      </c>
      <c r="EM13" s="61"/>
      <c r="EN13" s="29" t="s">
        <v>1812</v>
      </c>
      <c r="EO13" s="61"/>
      <c r="EP13" s="29" t="s">
        <v>672</v>
      </c>
      <c r="EQ13" s="29" t="s">
        <v>672</v>
      </c>
      <c r="ER13" s="29" t="s">
        <v>1141</v>
      </c>
      <c r="ES13" s="61"/>
      <c r="ET13" s="29" t="s">
        <v>1681</v>
      </c>
      <c r="EU13" s="29" t="s">
        <v>1681</v>
      </c>
      <c r="EV13" s="29" t="s">
        <v>1830</v>
      </c>
      <c r="EW13" s="29" t="s">
        <v>1830</v>
      </c>
      <c r="EX13" s="61"/>
      <c r="EY13" s="29" t="s">
        <v>424</v>
      </c>
      <c r="EZ13" s="29" t="s">
        <v>424</v>
      </c>
      <c r="FA13" s="29" t="s">
        <v>425</v>
      </c>
      <c r="FB13" s="61"/>
      <c r="FC13" s="29" t="s">
        <v>251</v>
      </c>
      <c r="FD13" s="61"/>
      <c r="FE13" s="29" t="s">
        <v>718</v>
      </c>
      <c r="FF13" s="29" t="s">
        <v>718</v>
      </c>
      <c r="FG13" s="61"/>
      <c r="FH13" s="29" t="s">
        <v>672</v>
      </c>
      <c r="FI13" s="29" t="s">
        <v>672</v>
      </c>
      <c r="FJ13" s="29" t="s">
        <v>718</v>
      </c>
      <c r="FK13" s="29" t="s">
        <v>718</v>
      </c>
      <c r="FL13" s="61"/>
      <c r="FM13" s="29" t="s">
        <v>1681</v>
      </c>
      <c r="FN13" s="29" t="s">
        <v>1681</v>
      </c>
      <c r="FO13" s="29" t="s">
        <v>1830</v>
      </c>
      <c r="FP13" s="29" t="s">
        <v>1830</v>
      </c>
      <c r="FQ13" s="61"/>
      <c r="FR13" s="29" t="s">
        <v>425</v>
      </c>
      <c r="FS13" s="61"/>
      <c r="FT13" s="29" t="s">
        <v>424</v>
      </c>
      <c r="FU13" s="29" t="s">
        <v>424</v>
      </c>
      <c r="FV13" s="29" t="s">
        <v>425</v>
      </c>
      <c r="FW13" s="29" t="s">
        <v>425</v>
      </c>
      <c r="FX13" s="29" t="s">
        <v>425</v>
      </c>
      <c r="FY13" s="61"/>
      <c r="FZ13" s="29" t="s">
        <v>1067</v>
      </c>
      <c r="GA13" s="29" t="s">
        <v>1726</v>
      </c>
      <c r="GB13" s="29" t="s">
        <v>1029</v>
      </c>
      <c r="GC13" s="61"/>
      <c r="GD13" s="29" t="s">
        <v>424</v>
      </c>
      <c r="GE13" s="29" t="s">
        <v>424</v>
      </c>
      <c r="GF13" s="29" t="s">
        <v>425</v>
      </c>
      <c r="GG13" s="29" t="s">
        <v>425</v>
      </c>
      <c r="GH13" s="61"/>
      <c r="GI13" s="29" t="s">
        <v>1067</v>
      </c>
      <c r="GJ13" s="29" t="s">
        <v>1067</v>
      </c>
      <c r="GK13" s="29" t="s">
        <v>1029</v>
      </c>
      <c r="GL13" s="61"/>
      <c r="GM13" s="29" t="s">
        <v>424</v>
      </c>
      <c r="GN13" s="29" t="s">
        <v>424</v>
      </c>
      <c r="GO13" s="29" t="s">
        <v>424</v>
      </c>
      <c r="GP13" s="29" t="s">
        <v>425</v>
      </c>
      <c r="GQ13" s="61"/>
      <c r="GR13" s="29" t="s">
        <v>424</v>
      </c>
      <c r="GS13" s="29" t="s">
        <v>424</v>
      </c>
      <c r="GT13" s="29" t="s">
        <v>424</v>
      </c>
      <c r="GU13" s="29" t="s">
        <v>425</v>
      </c>
      <c r="GV13" s="61"/>
      <c r="GW13" s="29" t="s">
        <v>1037</v>
      </c>
      <c r="GX13" s="29" t="s">
        <v>1037</v>
      </c>
      <c r="GY13" s="61"/>
      <c r="GZ13" s="29" t="s">
        <v>1860</v>
      </c>
      <c r="HA13" s="29" t="s">
        <v>1860</v>
      </c>
      <c r="HB13" s="29" t="s">
        <v>1860</v>
      </c>
      <c r="HC13" s="29" t="s">
        <v>1867</v>
      </c>
      <c r="HD13" s="61"/>
      <c r="HE13" s="29" t="s">
        <v>708</v>
      </c>
      <c r="HF13" s="29" t="s">
        <v>708</v>
      </c>
      <c r="HG13" s="29" t="s">
        <v>708</v>
      </c>
      <c r="HH13" s="29" t="s">
        <v>708</v>
      </c>
      <c r="HI13" s="29" t="s">
        <v>425</v>
      </c>
      <c r="HJ13" s="29" t="s">
        <v>425</v>
      </c>
      <c r="HK13" s="61"/>
      <c r="HL13" s="29" t="s">
        <v>1067</v>
      </c>
      <c r="HM13" s="29" t="s">
        <v>1067</v>
      </c>
      <c r="HN13" s="29" t="s">
        <v>1067</v>
      </c>
      <c r="HO13" s="29" t="s">
        <v>1029</v>
      </c>
      <c r="HP13" s="61"/>
      <c r="HQ13" s="29" t="s">
        <v>1870</v>
      </c>
      <c r="HR13" s="29" t="s">
        <v>1870</v>
      </c>
      <c r="HS13" s="29" t="s">
        <v>1870</v>
      </c>
      <c r="HT13" s="29" t="s">
        <v>1871</v>
      </c>
      <c r="HU13" s="61"/>
      <c r="HV13" s="29" t="s">
        <v>424</v>
      </c>
      <c r="HW13" s="29" t="s">
        <v>424</v>
      </c>
      <c r="HX13" s="29" t="s">
        <v>424</v>
      </c>
      <c r="HY13" s="29" t="s">
        <v>424</v>
      </c>
      <c r="HZ13" s="29" t="s">
        <v>425</v>
      </c>
      <c r="IA13" s="29" t="s">
        <v>425</v>
      </c>
      <c r="IB13" s="61"/>
      <c r="IC13" s="29" t="s">
        <v>424</v>
      </c>
      <c r="ID13" s="29" t="s">
        <v>424</v>
      </c>
      <c r="IE13" s="29" t="s">
        <v>424</v>
      </c>
      <c r="IF13" s="29" t="s">
        <v>424</v>
      </c>
      <c r="IG13" s="29" t="s">
        <v>425</v>
      </c>
      <c r="IH13" s="29" t="s">
        <v>425</v>
      </c>
      <c r="II13" s="61"/>
      <c r="IJ13" s="29" t="s">
        <v>1067</v>
      </c>
      <c r="IK13" s="29" t="s">
        <v>1067</v>
      </c>
      <c r="IL13" s="29" t="s">
        <v>1029</v>
      </c>
      <c r="IM13" s="29" t="s">
        <v>1029</v>
      </c>
      <c r="IN13" s="61"/>
      <c r="IO13" s="29" t="s">
        <v>424</v>
      </c>
      <c r="IP13" s="29" t="s">
        <v>424</v>
      </c>
      <c r="IQ13" s="29" t="s">
        <v>424</v>
      </c>
      <c r="IR13" s="29" t="s">
        <v>425</v>
      </c>
      <c r="IS13" s="29" t="s">
        <v>425</v>
      </c>
      <c r="IT13" s="61"/>
      <c r="IU13" s="16" t="s">
        <v>424</v>
      </c>
      <c r="IV13" s="16" t="s">
        <v>424</v>
      </c>
      <c r="IW13" s="16" t="s">
        <v>424</v>
      </c>
      <c r="IX13" s="16" t="s">
        <v>425</v>
      </c>
      <c r="IY13" s="16" t="s">
        <v>425</v>
      </c>
      <c r="IZ13" s="16" t="s">
        <v>425</v>
      </c>
      <c r="JA13" s="16" t="s">
        <v>425</v>
      </c>
      <c r="JB13" s="16" t="s">
        <v>425</v>
      </c>
      <c r="JC13" s="16" t="s">
        <v>425</v>
      </c>
      <c r="JD13" s="61"/>
      <c r="JE13" s="16" t="s">
        <v>276</v>
      </c>
      <c r="JF13" s="16" t="s">
        <v>97</v>
      </c>
      <c r="JG13" s="16" t="s">
        <v>97</v>
      </c>
      <c r="JH13" s="61"/>
      <c r="JI13" s="16" t="s">
        <v>1067</v>
      </c>
      <c r="JJ13" s="16" t="s">
        <v>1067</v>
      </c>
      <c r="JK13" s="16" t="s">
        <v>1029</v>
      </c>
      <c r="JL13" s="16" t="s">
        <v>1029</v>
      </c>
      <c r="JM13" s="16" t="s">
        <v>1029</v>
      </c>
      <c r="JN13" s="61"/>
      <c r="JO13" s="16" t="s">
        <v>424</v>
      </c>
      <c r="JP13" s="16" t="s">
        <v>424</v>
      </c>
      <c r="JQ13" s="16" t="s">
        <v>424</v>
      </c>
      <c r="JR13" s="16" t="s">
        <v>425</v>
      </c>
      <c r="JS13" s="16" t="s">
        <v>425</v>
      </c>
      <c r="JT13" s="16" t="s">
        <v>425</v>
      </c>
      <c r="JU13" s="16" t="s">
        <v>425</v>
      </c>
      <c r="JV13" s="16" t="s">
        <v>425</v>
      </c>
      <c r="JW13" s="61"/>
      <c r="JX13" s="16" t="s">
        <v>424</v>
      </c>
      <c r="JY13" s="16" t="s">
        <v>424</v>
      </c>
      <c r="JZ13" s="16" t="s">
        <v>425</v>
      </c>
      <c r="KA13" s="16" t="s">
        <v>425</v>
      </c>
      <c r="KB13" s="16" t="s">
        <v>425</v>
      </c>
      <c r="KC13" s="16" t="s">
        <v>425</v>
      </c>
      <c r="KD13" s="16" t="s">
        <v>425</v>
      </c>
      <c r="KE13" s="61"/>
      <c r="KF13" s="16" t="s">
        <v>424</v>
      </c>
      <c r="KG13" s="16" t="s">
        <v>424</v>
      </c>
      <c r="KH13" s="16" t="s">
        <v>424</v>
      </c>
      <c r="KI13" s="16" t="s">
        <v>425</v>
      </c>
      <c r="KJ13" s="16" t="s">
        <v>425</v>
      </c>
      <c r="KK13" s="16" t="s">
        <v>425</v>
      </c>
      <c r="KL13" s="16" t="s">
        <v>425</v>
      </c>
      <c r="KM13" s="16" t="s">
        <v>425</v>
      </c>
      <c r="KN13" s="61"/>
      <c r="KO13" s="16" t="s">
        <v>111</v>
      </c>
      <c r="KP13" s="61"/>
      <c r="KQ13" s="16" t="s">
        <v>276</v>
      </c>
      <c r="KR13" s="61"/>
      <c r="KS13" s="16" t="s">
        <v>1067</v>
      </c>
      <c r="KT13" s="16" t="s">
        <v>1029</v>
      </c>
      <c r="KU13" s="61"/>
      <c r="KV13" s="16" t="s">
        <v>424</v>
      </c>
      <c r="KW13" s="16" t="s">
        <v>424</v>
      </c>
      <c r="KX13" s="16" t="s">
        <v>425</v>
      </c>
      <c r="KY13" s="16" t="s">
        <v>425</v>
      </c>
      <c r="KZ13" s="61"/>
      <c r="LA13" s="16" t="s">
        <v>424</v>
      </c>
      <c r="LB13" s="16" t="s">
        <v>425</v>
      </c>
      <c r="LC13" s="61"/>
      <c r="LD13" s="16" t="s">
        <v>262</v>
      </c>
      <c r="LE13" s="61"/>
      <c r="LF13" s="16" t="s">
        <v>424</v>
      </c>
      <c r="LG13" s="16" t="s">
        <v>424</v>
      </c>
      <c r="LH13" s="16" t="s">
        <v>424</v>
      </c>
      <c r="LI13" s="16" t="s">
        <v>425</v>
      </c>
      <c r="LJ13" s="16" t="s">
        <v>425</v>
      </c>
      <c r="LK13" s="61"/>
      <c r="LL13" s="16" t="s">
        <v>531</v>
      </c>
      <c r="LM13" s="61"/>
      <c r="LN13" s="16" t="s">
        <v>424</v>
      </c>
      <c r="LO13" s="16" t="s">
        <v>424</v>
      </c>
      <c r="LP13" s="16" t="s">
        <v>424</v>
      </c>
      <c r="LQ13" s="16" t="s">
        <v>424</v>
      </c>
      <c r="LR13" s="16" t="s">
        <v>424</v>
      </c>
      <c r="LS13" s="16" t="s">
        <v>425</v>
      </c>
      <c r="LT13" s="16" t="s">
        <v>425</v>
      </c>
      <c r="LU13" s="16" t="s">
        <v>425</v>
      </c>
      <c r="LV13" s="16" t="s">
        <v>425</v>
      </c>
      <c r="LW13" s="16" t="s">
        <v>425</v>
      </c>
      <c r="LX13" s="16" t="s">
        <v>425</v>
      </c>
      <c r="LY13" s="16" t="s">
        <v>425</v>
      </c>
      <c r="LZ13" s="61"/>
      <c r="MA13" s="16" t="s">
        <v>424</v>
      </c>
      <c r="MB13" s="16" t="s">
        <v>424</v>
      </c>
      <c r="MC13" s="16" t="s">
        <v>425</v>
      </c>
      <c r="MD13" s="16" t="s">
        <v>425</v>
      </c>
      <c r="ME13" s="16" t="s">
        <v>425</v>
      </c>
      <c r="MF13" s="16" t="s">
        <v>425</v>
      </c>
      <c r="MG13" s="16" t="s">
        <v>425</v>
      </c>
      <c r="MH13" s="16" t="s">
        <v>425</v>
      </c>
      <c r="MI13" s="16" t="s">
        <v>425</v>
      </c>
      <c r="MJ13" s="61"/>
      <c r="MK13" s="16" t="s">
        <v>532</v>
      </c>
      <c r="ML13" s="16" t="s">
        <v>532</v>
      </c>
      <c r="MM13" s="61"/>
      <c r="MN13" s="16" t="s">
        <v>1273</v>
      </c>
      <c r="MO13" s="16" t="s">
        <v>1273</v>
      </c>
      <c r="MP13" s="16" t="s">
        <v>1273</v>
      </c>
      <c r="MQ13" s="16" t="s">
        <v>1273</v>
      </c>
      <c r="MR13" s="16" t="s">
        <v>1314</v>
      </c>
    </row>
    <row r="14" spans="1:356" ht="52.5" customHeight="1" x14ac:dyDescent="0.3">
      <c r="A14" s="15" t="s">
        <v>4</v>
      </c>
      <c r="B14" s="16" t="s">
        <v>252</v>
      </c>
      <c r="C14" s="61"/>
      <c r="D14" s="29" t="s">
        <v>252</v>
      </c>
      <c r="E14" s="29" t="s">
        <v>253</v>
      </c>
      <c r="F14" s="29" t="s">
        <v>253</v>
      </c>
      <c r="G14" s="29" t="s">
        <v>253</v>
      </c>
      <c r="H14" s="29" t="s">
        <v>253</v>
      </c>
      <c r="I14" s="61"/>
      <c r="J14" s="29" t="s">
        <v>1139</v>
      </c>
      <c r="K14" s="29" t="s">
        <v>469</v>
      </c>
      <c r="L14" s="29" t="s">
        <v>278</v>
      </c>
      <c r="M14" s="29" t="s">
        <v>278</v>
      </c>
      <c r="N14" s="61"/>
      <c r="O14" s="16" t="s">
        <v>487</v>
      </c>
      <c r="P14" s="16" t="s">
        <v>487</v>
      </c>
      <c r="Q14" s="61"/>
      <c r="R14" s="16" t="s">
        <v>407</v>
      </c>
      <c r="S14" s="61"/>
      <c r="T14" s="16" t="s">
        <v>333</v>
      </c>
      <c r="V14" s="16" t="s">
        <v>1572</v>
      </c>
      <c r="W14" s="16" t="s">
        <v>333</v>
      </c>
      <c r="X14" s="61"/>
      <c r="Y14" s="16" t="s">
        <v>181</v>
      </c>
      <c r="Z14" s="16" t="s">
        <v>181</v>
      </c>
      <c r="AB14" s="16" t="s">
        <v>181</v>
      </c>
      <c r="AC14" s="16" t="s">
        <v>181</v>
      </c>
      <c r="AE14" s="16" t="s">
        <v>407</v>
      </c>
      <c r="AG14" s="16" t="s">
        <v>407</v>
      </c>
      <c r="AH14" s="16" t="s">
        <v>407</v>
      </c>
      <c r="AI14" s="16" t="s">
        <v>407</v>
      </c>
      <c r="AK14" s="16" t="s">
        <v>277</v>
      </c>
      <c r="AM14" s="16" t="s">
        <v>1477</v>
      </c>
      <c r="AO14" s="16" t="s">
        <v>197</v>
      </c>
      <c r="AQ14" s="16" t="s">
        <v>673</v>
      </c>
      <c r="AR14" s="16" t="s">
        <v>407</v>
      </c>
      <c r="AS14" s="16" t="s">
        <v>407</v>
      </c>
      <c r="AU14" s="16" t="s">
        <v>673</v>
      </c>
      <c r="AV14" s="16" t="s">
        <v>673</v>
      </c>
      <c r="AW14" s="16" t="s">
        <v>407</v>
      </c>
      <c r="AX14" s="16" t="s">
        <v>407</v>
      </c>
      <c r="AY14" s="61"/>
      <c r="AZ14" s="16" t="s">
        <v>65</v>
      </c>
      <c r="BA14" s="16" t="s">
        <v>66</v>
      </c>
      <c r="BB14" s="16" t="s">
        <v>66</v>
      </c>
      <c r="BC14" s="16" t="s">
        <v>66</v>
      </c>
      <c r="BD14" s="61"/>
      <c r="BE14" s="16" t="s">
        <v>407</v>
      </c>
      <c r="BF14" s="16" t="s">
        <v>469</v>
      </c>
      <c r="BG14" s="16" t="s">
        <v>407</v>
      </c>
      <c r="BH14" s="16" t="s">
        <v>469</v>
      </c>
      <c r="BI14" s="16" t="s">
        <v>469</v>
      </c>
      <c r="BJ14" s="61"/>
      <c r="BK14" s="16" t="s">
        <v>407</v>
      </c>
      <c r="BL14" s="16" t="s">
        <v>469</v>
      </c>
      <c r="BM14" s="16" t="s">
        <v>407</v>
      </c>
      <c r="BN14" s="16" t="s">
        <v>469</v>
      </c>
      <c r="BO14" s="16" t="s">
        <v>469</v>
      </c>
      <c r="BP14" s="61"/>
      <c r="BQ14" s="29" t="s">
        <v>469</v>
      </c>
      <c r="BR14" s="61"/>
      <c r="BS14" s="29" t="s">
        <v>469</v>
      </c>
      <c r="BT14" s="61"/>
      <c r="BU14" s="16" t="s">
        <v>407</v>
      </c>
      <c r="BV14" s="16" t="s">
        <v>469</v>
      </c>
      <c r="BW14" s="16" t="s">
        <v>469</v>
      </c>
      <c r="BX14" s="61"/>
      <c r="BY14" s="16" t="s">
        <v>407</v>
      </c>
      <c r="BZ14" s="16" t="s">
        <v>469</v>
      </c>
      <c r="CA14" s="16" t="s">
        <v>469</v>
      </c>
      <c r="CB14" s="61"/>
      <c r="CC14" s="16" t="s">
        <v>469</v>
      </c>
      <c r="CD14" s="61"/>
      <c r="CE14" s="16" t="s">
        <v>407</v>
      </c>
      <c r="CF14" s="61"/>
      <c r="CG14" s="16" t="s">
        <v>407</v>
      </c>
      <c r="CH14" s="16" t="s">
        <v>469</v>
      </c>
      <c r="CI14" s="61"/>
      <c r="CJ14" s="16" t="s">
        <v>469</v>
      </c>
      <c r="CK14" s="61"/>
      <c r="CL14" s="29" t="s">
        <v>407</v>
      </c>
      <c r="CM14" s="61"/>
      <c r="CN14" s="16" t="s">
        <v>407</v>
      </c>
      <c r="CO14" s="61"/>
      <c r="CP14" s="16" t="s">
        <v>407</v>
      </c>
      <c r="CQ14" s="16" t="s">
        <v>469</v>
      </c>
      <c r="CR14" s="16" t="s">
        <v>469</v>
      </c>
      <c r="CS14" s="61"/>
      <c r="CT14" s="16" t="s">
        <v>469</v>
      </c>
      <c r="CU14" s="61"/>
      <c r="CV14" s="16" t="s">
        <v>407</v>
      </c>
      <c r="CW14" s="16" t="s">
        <v>216</v>
      </c>
      <c r="CX14" s="16" t="s">
        <v>216</v>
      </c>
      <c r="CY14" s="61"/>
      <c r="CZ14" s="29" t="s">
        <v>469</v>
      </c>
      <c r="DB14" s="16" t="s">
        <v>1456</v>
      </c>
      <c r="DC14" s="16" t="s">
        <v>1456</v>
      </c>
      <c r="DD14" s="16" t="s">
        <v>1457</v>
      </c>
      <c r="DF14" s="16" t="s">
        <v>469</v>
      </c>
      <c r="DG14" s="16" t="s">
        <v>469</v>
      </c>
      <c r="DI14" s="16" t="s">
        <v>469</v>
      </c>
      <c r="DJ14" s="16" t="s">
        <v>469</v>
      </c>
      <c r="DK14" s="16" t="s">
        <v>741</v>
      </c>
      <c r="DL14" s="61"/>
      <c r="DM14" s="12" t="s">
        <v>973</v>
      </c>
      <c r="DN14" s="61"/>
      <c r="DO14" s="12" t="s">
        <v>973</v>
      </c>
      <c r="DP14" s="12" t="s">
        <v>973</v>
      </c>
      <c r="DR14" s="12" t="s">
        <v>520</v>
      </c>
      <c r="DS14" s="16" t="s">
        <v>426</v>
      </c>
      <c r="DT14" s="16" t="s">
        <v>426</v>
      </c>
      <c r="DV14" s="16" t="s">
        <v>1711</v>
      </c>
      <c r="DX14" s="16" t="s">
        <v>533</v>
      </c>
      <c r="DZ14" s="16" t="s">
        <v>533</v>
      </c>
      <c r="EA14" s="16" t="s">
        <v>533</v>
      </c>
      <c r="EB14" s="16" t="s">
        <v>533</v>
      </c>
      <c r="EC14" s="61"/>
      <c r="ED14" s="29" t="s">
        <v>533</v>
      </c>
      <c r="EE14" s="61"/>
      <c r="EF14" s="16" t="s">
        <v>407</v>
      </c>
      <c r="EG14" s="16" t="s">
        <v>469</v>
      </c>
      <c r="EH14" s="16" t="s">
        <v>469</v>
      </c>
      <c r="EI14" s="61"/>
      <c r="EJ14" s="16" t="s">
        <v>407</v>
      </c>
      <c r="EK14" s="16" t="s">
        <v>469</v>
      </c>
      <c r="EL14" s="16" t="s">
        <v>469</v>
      </c>
      <c r="EM14" s="61"/>
      <c r="EN14" s="16" t="s">
        <v>469</v>
      </c>
      <c r="EO14" s="61"/>
      <c r="EP14" s="16" t="s">
        <v>1139</v>
      </c>
      <c r="EQ14" s="16" t="s">
        <v>469</v>
      </c>
      <c r="ER14" s="16" t="s">
        <v>469</v>
      </c>
      <c r="ES14" s="61"/>
      <c r="ET14" s="16" t="s">
        <v>1139</v>
      </c>
      <c r="EU14" s="16" t="s">
        <v>469</v>
      </c>
      <c r="EV14" s="16" t="s">
        <v>469</v>
      </c>
      <c r="EW14" s="16" t="s">
        <v>469</v>
      </c>
      <c r="EX14" s="61"/>
      <c r="EY14" s="16" t="s">
        <v>549</v>
      </c>
      <c r="EZ14" s="16" t="s">
        <v>1446</v>
      </c>
      <c r="FA14" s="16" t="s">
        <v>1446</v>
      </c>
      <c r="FB14" s="61"/>
      <c r="FC14" s="16" t="s">
        <v>216</v>
      </c>
      <c r="FD14" s="61"/>
      <c r="FE14" s="16" t="s">
        <v>216</v>
      </c>
      <c r="FF14" s="16" t="s">
        <v>216</v>
      </c>
      <c r="FG14" s="61"/>
      <c r="FH14" s="16" t="s">
        <v>217</v>
      </c>
      <c r="FI14" s="16" t="s">
        <v>216</v>
      </c>
      <c r="FJ14" s="16" t="s">
        <v>216</v>
      </c>
      <c r="FK14" s="16" t="s">
        <v>216</v>
      </c>
      <c r="FL14" s="61"/>
      <c r="FM14" s="16" t="s">
        <v>407</v>
      </c>
      <c r="FN14" s="16" t="s">
        <v>469</v>
      </c>
      <c r="FO14" s="16" t="s">
        <v>469</v>
      </c>
      <c r="FP14" s="16" t="s">
        <v>469</v>
      </c>
      <c r="FQ14" s="61"/>
      <c r="FR14" s="16" t="s">
        <v>508</v>
      </c>
      <c r="FS14" s="61"/>
      <c r="FT14" s="16" t="s">
        <v>549</v>
      </c>
      <c r="FU14" s="16" t="s">
        <v>1446</v>
      </c>
      <c r="FV14" s="16" t="s">
        <v>1446</v>
      </c>
      <c r="FW14" s="16" t="s">
        <v>1446</v>
      </c>
      <c r="FX14" s="16" t="s">
        <v>1446</v>
      </c>
      <c r="FY14" s="61"/>
      <c r="FZ14" s="16" t="s">
        <v>487</v>
      </c>
      <c r="GA14" s="16" t="s">
        <v>487</v>
      </c>
      <c r="GB14" s="16" t="s">
        <v>278</v>
      </c>
      <c r="GC14" s="61"/>
      <c r="GD14" s="16" t="s">
        <v>407</v>
      </c>
      <c r="GE14" s="16" t="s">
        <v>487</v>
      </c>
      <c r="GF14" s="16" t="s">
        <v>487</v>
      </c>
      <c r="GG14" s="16" t="s">
        <v>487</v>
      </c>
      <c r="GH14" s="61"/>
      <c r="GI14" s="16" t="s">
        <v>487</v>
      </c>
      <c r="GJ14" s="16" t="s">
        <v>487</v>
      </c>
      <c r="GK14" s="16" t="s">
        <v>487</v>
      </c>
      <c r="GL14" s="61"/>
      <c r="GM14" s="16" t="s">
        <v>407</v>
      </c>
      <c r="GN14" s="16" t="s">
        <v>407</v>
      </c>
      <c r="GO14" s="16" t="s">
        <v>487</v>
      </c>
      <c r="GP14" s="16" t="s">
        <v>487</v>
      </c>
      <c r="GQ14" s="61"/>
      <c r="GR14" s="16" t="s">
        <v>407</v>
      </c>
      <c r="GS14" s="16" t="s">
        <v>407</v>
      </c>
      <c r="GT14" s="16" t="s">
        <v>487</v>
      </c>
      <c r="GU14" s="16" t="s">
        <v>487</v>
      </c>
      <c r="GV14" s="61"/>
      <c r="GW14" s="16" t="s">
        <v>252</v>
      </c>
      <c r="GX14" s="16" t="s">
        <v>253</v>
      </c>
      <c r="GY14" s="61"/>
      <c r="GZ14" s="16" t="s">
        <v>252</v>
      </c>
      <c r="HA14" s="16" t="s">
        <v>1866</v>
      </c>
      <c r="HB14" s="16" t="s">
        <v>1866</v>
      </c>
      <c r="HC14" s="16" t="s">
        <v>1866</v>
      </c>
      <c r="HD14" s="61"/>
      <c r="HE14" s="16" t="s">
        <v>1640</v>
      </c>
      <c r="HF14" s="16" t="s">
        <v>1640</v>
      </c>
      <c r="HG14" s="16" t="s">
        <v>253</v>
      </c>
      <c r="HH14" s="16" t="s">
        <v>253</v>
      </c>
      <c r="HI14" s="16" t="s">
        <v>253</v>
      </c>
      <c r="HJ14" s="16" t="s">
        <v>253</v>
      </c>
      <c r="HK14" s="61"/>
      <c r="HL14" s="16" t="s">
        <v>252</v>
      </c>
      <c r="HM14" s="16" t="s">
        <v>252</v>
      </c>
      <c r="HN14" s="16" t="s">
        <v>253</v>
      </c>
      <c r="HO14" s="16" t="s">
        <v>253</v>
      </c>
      <c r="HP14" s="61"/>
      <c r="HQ14" s="16" t="s">
        <v>252</v>
      </c>
      <c r="HR14" s="16" t="s">
        <v>253</v>
      </c>
      <c r="HS14" s="16" t="s">
        <v>253</v>
      </c>
      <c r="HT14" s="16" t="s">
        <v>253</v>
      </c>
      <c r="HU14" s="61"/>
      <c r="HV14" s="16" t="s">
        <v>252</v>
      </c>
      <c r="HW14" s="16" t="s">
        <v>252</v>
      </c>
      <c r="HX14" s="16" t="s">
        <v>253</v>
      </c>
      <c r="HY14" s="16" t="s">
        <v>253</v>
      </c>
      <c r="HZ14" s="16" t="s">
        <v>253</v>
      </c>
      <c r="IA14" s="16" t="s">
        <v>253</v>
      </c>
      <c r="IB14" s="61"/>
      <c r="IC14" s="16" t="s">
        <v>252</v>
      </c>
      <c r="ID14" s="16" t="s">
        <v>252</v>
      </c>
      <c r="IE14" s="16" t="s">
        <v>253</v>
      </c>
      <c r="IF14" s="16" t="s">
        <v>253</v>
      </c>
      <c r="IG14" s="16" t="s">
        <v>253</v>
      </c>
      <c r="IH14" s="16" t="s">
        <v>253</v>
      </c>
      <c r="II14" s="61"/>
      <c r="IJ14" s="16" t="s">
        <v>1139</v>
      </c>
      <c r="IK14" s="16" t="s">
        <v>278</v>
      </c>
      <c r="IL14" s="16" t="s">
        <v>278</v>
      </c>
      <c r="IM14" s="16" t="s">
        <v>741</v>
      </c>
      <c r="IN14" s="61"/>
      <c r="IO14" s="29" t="s">
        <v>407</v>
      </c>
      <c r="IP14" s="29" t="s">
        <v>407</v>
      </c>
      <c r="IQ14" s="29" t="s">
        <v>487</v>
      </c>
      <c r="IR14" s="29" t="s">
        <v>487</v>
      </c>
      <c r="IS14" s="29" t="s">
        <v>741</v>
      </c>
      <c r="IT14" s="61"/>
      <c r="IU14" s="16" t="s">
        <v>407</v>
      </c>
      <c r="IV14" s="16" t="s">
        <v>407</v>
      </c>
      <c r="IW14" s="16" t="s">
        <v>487</v>
      </c>
      <c r="IX14" s="16" t="s">
        <v>487</v>
      </c>
      <c r="IY14" s="16" t="s">
        <v>487</v>
      </c>
      <c r="IZ14" s="16" t="s">
        <v>487</v>
      </c>
      <c r="JA14" s="16" t="s">
        <v>741</v>
      </c>
      <c r="JB14" s="16" t="s">
        <v>487</v>
      </c>
      <c r="JC14" s="16" t="s">
        <v>741</v>
      </c>
      <c r="JD14" s="61"/>
      <c r="JE14" s="16" t="s">
        <v>487</v>
      </c>
      <c r="JF14" s="16" t="s">
        <v>487</v>
      </c>
      <c r="JG14" s="16" t="s">
        <v>101</v>
      </c>
      <c r="JH14" s="61"/>
      <c r="JI14" s="16" t="s">
        <v>533</v>
      </c>
      <c r="JJ14" s="16" t="s">
        <v>533</v>
      </c>
      <c r="JK14" s="16" t="s">
        <v>533</v>
      </c>
      <c r="JL14" s="16" t="s">
        <v>533</v>
      </c>
      <c r="JM14" s="16" t="s">
        <v>775</v>
      </c>
      <c r="JN14" s="61"/>
      <c r="JO14" s="16" t="s">
        <v>774</v>
      </c>
      <c r="JP14" s="16" t="s">
        <v>774</v>
      </c>
      <c r="JQ14" s="16" t="s">
        <v>533</v>
      </c>
      <c r="JR14" s="16" t="s">
        <v>533</v>
      </c>
      <c r="JS14" s="16" t="s">
        <v>533</v>
      </c>
      <c r="JT14" s="16" t="s">
        <v>533</v>
      </c>
      <c r="JU14" s="16" t="s">
        <v>533</v>
      </c>
      <c r="JV14" s="16" t="s">
        <v>533</v>
      </c>
      <c r="JW14" s="61"/>
      <c r="JX14" s="16" t="s">
        <v>407</v>
      </c>
      <c r="JY14" s="16" t="s">
        <v>487</v>
      </c>
      <c r="JZ14" s="16" t="s">
        <v>487</v>
      </c>
      <c r="KA14" s="16" t="s">
        <v>487</v>
      </c>
      <c r="KB14" s="16" t="s">
        <v>487</v>
      </c>
      <c r="KC14" s="16" t="s">
        <v>487</v>
      </c>
      <c r="KD14" s="16" t="s">
        <v>741</v>
      </c>
      <c r="KE14" s="61"/>
      <c r="KF14" s="16" t="s">
        <v>407</v>
      </c>
      <c r="KG14" s="16" t="s">
        <v>407</v>
      </c>
      <c r="KH14" s="16" t="s">
        <v>487</v>
      </c>
      <c r="KI14" s="16" t="s">
        <v>487</v>
      </c>
      <c r="KJ14" s="16" t="s">
        <v>487</v>
      </c>
      <c r="KK14" s="16" t="s">
        <v>487</v>
      </c>
      <c r="KL14" s="16" t="s">
        <v>487</v>
      </c>
      <c r="KM14" s="16" t="s">
        <v>741</v>
      </c>
      <c r="KN14" s="61"/>
      <c r="KO14" s="16" t="s">
        <v>112</v>
      </c>
      <c r="KP14" s="61"/>
      <c r="KQ14" s="16" t="s">
        <v>487</v>
      </c>
      <c r="KR14" s="61"/>
      <c r="KS14" s="16" t="s">
        <v>533</v>
      </c>
      <c r="KT14" s="16" t="s">
        <v>533</v>
      </c>
      <c r="KU14" s="61"/>
      <c r="KV14" s="16" t="s">
        <v>774</v>
      </c>
      <c r="KW14" s="16" t="s">
        <v>533</v>
      </c>
      <c r="KX14" s="16" t="s">
        <v>533</v>
      </c>
      <c r="KY14" s="16" t="s">
        <v>533</v>
      </c>
      <c r="KZ14" s="61"/>
      <c r="LA14" s="16" t="s">
        <v>533</v>
      </c>
      <c r="LB14" s="16" t="s">
        <v>533</v>
      </c>
      <c r="LC14" s="61"/>
      <c r="LD14" s="16" t="s">
        <v>284</v>
      </c>
      <c r="LE14" s="61"/>
      <c r="LF14" s="16" t="s">
        <v>774</v>
      </c>
      <c r="LG14" s="16" t="s">
        <v>774</v>
      </c>
      <c r="LH14" s="16" t="s">
        <v>533</v>
      </c>
      <c r="LI14" s="16" t="s">
        <v>533</v>
      </c>
      <c r="LJ14" s="16" t="s">
        <v>533</v>
      </c>
      <c r="LK14" s="61"/>
      <c r="LL14" s="16" t="s">
        <v>533</v>
      </c>
      <c r="LM14" s="61"/>
      <c r="LN14" s="16" t="s">
        <v>774</v>
      </c>
      <c r="LO14" s="16" t="s">
        <v>774</v>
      </c>
      <c r="LP14" s="16" t="s">
        <v>533</v>
      </c>
      <c r="LQ14" s="16" t="s">
        <v>533</v>
      </c>
      <c r="LR14" s="16" t="s">
        <v>533</v>
      </c>
      <c r="LS14" s="16" t="s">
        <v>533</v>
      </c>
      <c r="LT14" s="16" t="s">
        <v>533</v>
      </c>
      <c r="LU14" s="16" t="s">
        <v>533</v>
      </c>
      <c r="LV14" s="16" t="s">
        <v>533</v>
      </c>
      <c r="LW14" s="16" t="s">
        <v>533</v>
      </c>
      <c r="LX14" s="16" t="s">
        <v>533</v>
      </c>
      <c r="LY14" s="16" t="s">
        <v>775</v>
      </c>
      <c r="LZ14" s="61"/>
      <c r="MA14" s="16" t="s">
        <v>533</v>
      </c>
      <c r="MB14" s="16" t="s">
        <v>533</v>
      </c>
      <c r="MC14" s="16" t="s">
        <v>533</v>
      </c>
      <c r="MD14" s="16" t="s">
        <v>533</v>
      </c>
      <c r="ME14" s="16" t="s">
        <v>533</v>
      </c>
      <c r="MF14" s="16" t="s">
        <v>533</v>
      </c>
      <c r="MG14" s="16" t="s">
        <v>533</v>
      </c>
      <c r="MH14" s="16" t="s">
        <v>775</v>
      </c>
      <c r="MI14" s="16" t="s">
        <v>775</v>
      </c>
      <c r="MJ14" s="61"/>
      <c r="MK14" s="16" t="s">
        <v>563</v>
      </c>
      <c r="ML14" s="16" t="s">
        <v>563</v>
      </c>
      <c r="MN14" s="16" t="s">
        <v>1274</v>
      </c>
      <c r="MO14" s="16" t="s">
        <v>1274</v>
      </c>
      <c r="MP14" s="16" t="s">
        <v>1275</v>
      </c>
      <c r="MQ14" s="16" t="s">
        <v>1275</v>
      </c>
      <c r="MR14" s="16" t="s">
        <v>1275</v>
      </c>
    </row>
    <row r="15" spans="1:356" ht="52.5" customHeight="1" x14ac:dyDescent="0.3">
      <c r="A15" s="15" t="s">
        <v>5</v>
      </c>
      <c r="B15" s="16" t="s">
        <v>488</v>
      </c>
      <c r="D15" s="29" t="s">
        <v>488</v>
      </c>
      <c r="E15" s="29" t="s">
        <v>471</v>
      </c>
      <c r="F15" s="29" t="s">
        <v>489</v>
      </c>
      <c r="G15" s="29" t="s">
        <v>471</v>
      </c>
      <c r="H15" s="29" t="s">
        <v>489</v>
      </c>
      <c r="J15" s="29" t="s">
        <v>637</v>
      </c>
      <c r="K15" s="29" t="s">
        <v>1578</v>
      </c>
      <c r="L15" s="29" t="s">
        <v>1578</v>
      </c>
      <c r="M15" s="29" t="s">
        <v>1578</v>
      </c>
      <c r="O15" s="16" t="s">
        <v>1578</v>
      </c>
      <c r="P15" s="16" t="s">
        <v>489</v>
      </c>
      <c r="R15" s="16" t="s">
        <v>1501</v>
      </c>
      <c r="T15" s="16" t="s">
        <v>245</v>
      </c>
      <c r="V15" s="16" t="s">
        <v>245</v>
      </c>
      <c r="W15" s="16" t="s">
        <v>489</v>
      </c>
      <c r="Y15" s="16" t="s">
        <v>395</v>
      </c>
      <c r="Z15" s="16" t="s">
        <v>395</v>
      </c>
      <c r="AB15" s="16" t="s">
        <v>67</v>
      </c>
      <c r="AC15" s="16" t="s">
        <v>444</v>
      </c>
      <c r="AE15" s="16" t="s">
        <v>471</v>
      </c>
      <c r="AG15" s="16" t="s">
        <v>470</v>
      </c>
      <c r="AH15" s="16" t="s">
        <v>470</v>
      </c>
      <c r="AI15" s="16" t="s">
        <v>471</v>
      </c>
      <c r="AK15" s="16" t="s">
        <v>637</v>
      </c>
      <c r="AM15" s="16" t="s">
        <v>470</v>
      </c>
      <c r="AO15" s="16" t="s">
        <v>201</v>
      </c>
      <c r="AQ15" s="16" t="s">
        <v>470</v>
      </c>
      <c r="AR15" s="16" t="s">
        <v>470</v>
      </c>
      <c r="AS15" s="16" t="s">
        <v>471</v>
      </c>
      <c r="AU15" s="16" t="s">
        <v>470</v>
      </c>
      <c r="AV15" s="16" t="s">
        <v>471</v>
      </c>
      <c r="AW15" s="16" t="s">
        <v>470</v>
      </c>
      <c r="AX15" s="16" t="s">
        <v>471</v>
      </c>
      <c r="AZ15" s="16" t="s">
        <v>67</v>
      </c>
      <c r="BA15" s="16" t="s">
        <v>68</v>
      </c>
      <c r="BB15" s="16" t="s">
        <v>68</v>
      </c>
      <c r="BC15" s="16" t="s">
        <v>68</v>
      </c>
      <c r="BE15" s="16" t="s">
        <v>470</v>
      </c>
      <c r="BF15" s="16" t="s">
        <v>471</v>
      </c>
      <c r="BG15" s="16" t="s">
        <v>470</v>
      </c>
      <c r="BH15" s="16" t="s">
        <v>471</v>
      </c>
      <c r="BI15" s="16" t="s">
        <v>471</v>
      </c>
      <c r="BK15" s="16" t="s">
        <v>470</v>
      </c>
      <c r="BL15" s="16" t="s">
        <v>471</v>
      </c>
      <c r="BM15" s="16" t="s">
        <v>470</v>
      </c>
      <c r="BN15" s="16" t="s">
        <v>471</v>
      </c>
      <c r="BO15" s="16" t="s">
        <v>471</v>
      </c>
      <c r="BQ15" s="29" t="s">
        <v>1712</v>
      </c>
      <c r="BS15" s="29" t="s">
        <v>1712</v>
      </c>
      <c r="BU15" s="16" t="s">
        <v>719</v>
      </c>
      <c r="BV15" s="16" t="s">
        <v>720</v>
      </c>
      <c r="BW15" s="16" t="s">
        <v>720</v>
      </c>
      <c r="BY15" s="16" t="s">
        <v>719</v>
      </c>
      <c r="BZ15" s="16" t="s">
        <v>720</v>
      </c>
      <c r="CA15" s="16" t="s">
        <v>720</v>
      </c>
      <c r="CC15" s="16" t="s">
        <v>471</v>
      </c>
      <c r="CE15" s="16" t="s">
        <v>408</v>
      </c>
      <c r="CG15" s="16" t="s">
        <v>408</v>
      </c>
      <c r="CH15" s="16" t="s">
        <v>409</v>
      </c>
      <c r="CJ15" s="16" t="s">
        <v>471</v>
      </c>
      <c r="CL15" s="29" t="s">
        <v>719</v>
      </c>
      <c r="CN15" s="16" t="s">
        <v>719</v>
      </c>
      <c r="CP15" s="16" t="s">
        <v>719</v>
      </c>
      <c r="CQ15" s="16" t="s">
        <v>720</v>
      </c>
      <c r="CR15" s="16" t="s">
        <v>720</v>
      </c>
      <c r="CT15" s="16" t="s">
        <v>471</v>
      </c>
      <c r="CV15" s="16" t="s">
        <v>408</v>
      </c>
      <c r="CW15" s="16" t="s">
        <v>409</v>
      </c>
      <c r="CX15" s="16" t="s">
        <v>409</v>
      </c>
      <c r="CZ15" s="29" t="s">
        <v>471</v>
      </c>
      <c r="DB15" s="16" t="s">
        <v>1008</v>
      </c>
      <c r="DC15" s="16" t="s">
        <v>1008</v>
      </c>
      <c r="DD15" s="16" t="s">
        <v>1202</v>
      </c>
      <c r="DF15" s="16" t="s">
        <v>1124</v>
      </c>
      <c r="DG15" s="16" t="s">
        <v>1125</v>
      </c>
      <c r="DI15" s="16" t="s">
        <v>1124</v>
      </c>
      <c r="DJ15" s="16" t="s">
        <v>1125</v>
      </c>
      <c r="DK15" s="16" t="s">
        <v>1125</v>
      </c>
      <c r="DM15" s="16" t="s">
        <v>471</v>
      </c>
      <c r="DO15" s="16" t="s">
        <v>471</v>
      </c>
      <c r="DP15" s="16" t="s">
        <v>471</v>
      </c>
      <c r="DR15" s="16" t="s">
        <v>427</v>
      </c>
      <c r="DS15" s="16" t="s">
        <v>418</v>
      </c>
      <c r="DT15" s="16" t="s">
        <v>418</v>
      </c>
      <c r="DV15" s="16" t="s">
        <v>1712</v>
      </c>
      <c r="DX15" s="16" t="s">
        <v>1008</v>
      </c>
      <c r="DZ15" s="16" t="s">
        <v>1008</v>
      </c>
      <c r="EA15" s="16" t="s">
        <v>1008</v>
      </c>
      <c r="EB15" s="16" t="s">
        <v>1202</v>
      </c>
      <c r="ED15" s="29" t="s">
        <v>1443</v>
      </c>
      <c r="EF15" s="16" t="s">
        <v>470</v>
      </c>
      <c r="EG15" s="16" t="s">
        <v>471</v>
      </c>
      <c r="EH15" s="16" t="s">
        <v>471</v>
      </c>
      <c r="EI15" s="61"/>
      <c r="EJ15" s="16" t="s">
        <v>470</v>
      </c>
      <c r="EK15" s="16" t="s">
        <v>471</v>
      </c>
      <c r="EL15" s="16" t="s">
        <v>471</v>
      </c>
      <c r="EN15" s="16" t="s">
        <v>1712</v>
      </c>
      <c r="EP15" s="16" t="s">
        <v>470</v>
      </c>
      <c r="EQ15" s="16" t="s">
        <v>471</v>
      </c>
      <c r="ER15" s="16" t="s">
        <v>471</v>
      </c>
      <c r="ET15" s="16" t="s">
        <v>1831</v>
      </c>
      <c r="EU15" s="16" t="s">
        <v>1832</v>
      </c>
      <c r="EV15" s="16" t="s">
        <v>1832</v>
      </c>
      <c r="EW15" s="16" t="s">
        <v>1833</v>
      </c>
      <c r="EY15" s="16" t="s">
        <v>470</v>
      </c>
      <c r="EZ15" s="16" t="s">
        <v>471</v>
      </c>
      <c r="FA15" s="16" t="s">
        <v>471</v>
      </c>
      <c r="FC15" s="16" t="s">
        <v>218</v>
      </c>
      <c r="FE15" s="16" t="s">
        <v>471</v>
      </c>
      <c r="FF15" s="29" t="s">
        <v>1125</v>
      </c>
      <c r="FH15" s="29" t="s">
        <v>470</v>
      </c>
      <c r="FI15" s="29" t="s">
        <v>471</v>
      </c>
      <c r="FJ15" s="29" t="s">
        <v>471</v>
      </c>
      <c r="FK15" s="29" t="s">
        <v>1125</v>
      </c>
      <c r="FM15" s="29" t="s">
        <v>1831</v>
      </c>
      <c r="FN15" s="29" t="s">
        <v>1832</v>
      </c>
      <c r="FO15" s="29" t="s">
        <v>1832</v>
      </c>
      <c r="FP15" s="29" t="s">
        <v>1833</v>
      </c>
      <c r="FR15" s="16" t="s">
        <v>471</v>
      </c>
      <c r="FT15" s="16" t="s">
        <v>470</v>
      </c>
      <c r="FU15" s="16" t="s">
        <v>471</v>
      </c>
      <c r="FV15" s="16" t="s">
        <v>471</v>
      </c>
      <c r="FW15" s="16" t="s">
        <v>471</v>
      </c>
      <c r="FX15" s="16" t="s">
        <v>490</v>
      </c>
      <c r="FZ15" s="16" t="s">
        <v>743</v>
      </c>
      <c r="GA15" s="16" t="s">
        <v>743</v>
      </c>
      <c r="GB15" s="16" t="s">
        <v>743</v>
      </c>
      <c r="GD15" s="16" t="s">
        <v>488</v>
      </c>
      <c r="GE15" s="16" t="s">
        <v>489</v>
      </c>
      <c r="GF15" s="16" t="s">
        <v>489</v>
      </c>
      <c r="GG15" s="16" t="s">
        <v>490</v>
      </c>
      <c r="GI15" s="16" t="s">
        <v>743</v>
      </c>
      <c r="GJ15" s="16" t="s">
        <v>743</v>
      </c>
      <c r="GK15" s="16" t="s">
        <v>743</v>
      </c>
      <c r="GM15" s="16" t="s">
        <v>488</v>
      </c>
      <c r="GN15" s="16" t="s">
        <v>488</v>
      </c>
      <c r="GO15" s="16" t="s">
        <v>489</v>
      </c>
      <c r="GP15" s="16" t="s">
        <v>489</v>
      </c>
      <c r="GR15" s="16" t="s">
        <v>488</v>
      </c>
      <c r="GS15" s="16" t="s">
        <v>488</v>
      </c>
      <c r="GT15" s="16" t="s">
        <v>489</v>
      </c>
      <c r="GU15" s="16" t="s">
        <v>489</v>
      </c>
      <c r="GW15" s="16" t="s">
        <v>742</v>
      </c>
      <c r="GX15" s="16" t="s">
        <v>743</v>
      </c>
      <c r="GZ15" s="16" t="s">
        <v>1831</v>
      </c>
      <c r="HA15" s="16" t="s">
        <v>1832</v>
      </c>
      <c r="HB15" s="16" t="s">
        <v>1832</v>
      </c>
      <c r="HC15" s="16" t="s">
        <v>1832</v>
      </c>
      <c r="HE15" s="16" t="s">
        <v>1501</v>
      </c>
      <c r="HF15" s="16" t="s">
        <v>1501</v>
      </c>
      <c r="HG15" s="16" t="s">
        <v>1529</v>
      </c>
      <c r="HH15" s="16" t="s">
        <v>1529</v>
      </c>
      <c r="HI15" s="16" t="s">
        <v>1529</v>
      </c>
      <c r="HJ15" s="16" t="s">
        <v>490</v>
      </c>
      <c r="HL15" s="16" t="s">
        <v>742</v>
      </c>
      <c r="HM15" s="16" t="s">
        <v>742</v>
      </c>
      <c r="HN15" s="16" t="s">
        <v>743</v>
      </c>
      <c r="HO15" s="16" t="s">
        <v>743</v>
      </c>
      <c r="HQ15" s="16" t="s">
        <v>1831</v>
      </c>
      <c r="HR15" s="16" t="s">
        <v>1832</v>
      </c>
      <c r="HS15" s="16" t="s">
        <v>1832</v>
      </c>
      <c r="HT15" s="16" t="s">
        <v>1832</v>
      </c>
      <c r="HV15" s="16" t="s">
        <v>1501</v>
      </c>
      <c r="HW15" s="16" t="s">
        <v>1501</v>
      </c>
      <c r="HX15" s="16" t="s">
        <v>1529</v>
      </c>
      <c r="HY15" s="16" t="s">
        <v>1529</v>
      </c>
      <c r="HZ15" s="16" t="s">
        <v>1529</v>
      </c>
      <c r="IA15" s="16" t="s">
        <v>490</v>
      </c>
      <c r="IC15" s="16" t="s">
        <v>1501</v>
      </c>
      <c r="ID15" s="16" t="s">
        <v>1501</v>
      </c>
      <c r="IE15" s="16" t="s">
        <v>1529</v>
      </c>
      <c r="IF15" s="16" t="s">
        <v>1529</v>
      </c>
      <c r="IG15" s="16" t="s">
        <v>1529</v>
      </c>
      <c r="IH15" s="16" t="s">
        <v>490</v>
      </c>
      <c r="IJ15" s="16" t="s">
        <v>742</v>
      </c>
      <c r="IK15" s="16" t="s">
        <v>743</v>
      </c>
      <c r="IL15" s="16" t="s">
        <v>743</v>
      </c>
      <c r="IM15" s="16" t="s">
        <v>744</v>
      </c>
      <c r="IO15" s="16" t="s">
        <v>742</v>
      </c>
      <c r="IP15" s="16" t="s">
        <v>742</v>
      </c>
      <c r="IQ15" s="16" t="s">
        <v>743</v>
      </c>
      <c r="IR15" s="16" t="s">
        <v>743</v>
      </c>
      <c r="IS15" s="16" t="s">
        <v>744</v>
      </c>
      <c r="IU15" s="16" t="s">
        <v>742</v>
      </c>
      <c r="IV15" s="16" t="s">
        <v>742</v>
      </c>
      <c r="IW15" s="16" t="s">
        <v>743</v>
      </c>
      <c r="IX15" s="16" t="s">
        <v>743</v>
      </c>
      <c r="IY15" s="16" t="s">
        <v>743</v>
      </c>
      <c r="IZ15" s="16" t="s">
        <v>744</v>
      </c>
      <c r="JA15" s="16" t="s">
        <v>744</v>
      </c>
      <c r="JB15" s="16" t="s">
        <v>743</v>
      </c>
      <c r="JC15" s="16" t="s">
        <v>744</v>
      </c>
      <c r="JE15" s="16" t="s">
        <v>286</v>
      </c>
      <c r="JF15" s="16" t="s">
        <v>286</v>
      </c>
      <c r="JG15" s="16" t="s">
        <v>98</v>
      </c>
      <c r="JI15" s="16" t="s">
        <v>743</v>
      </c>
      <c r="JJ15" s="16" t="s">
        <v>743</v>
      </c>
      <c r="JK15" s="16" t="s">
        <v>743</v>
      </c>
      <c r="JL15" s="16" t="s">
        <v>743</v>
      </c>
      <c r="JM15" s="16" t="s">
        <v>744</v>
      </c>
      <c r="JO15" s="16" t="s">
        <v>742</v>
      </c>
      <c r="JP15" s="16" t="s">
        <v>742</v>
      </c>
      <c r="JQ15" s="16" t="s">
        <v>743</v>
      </c>
      <c r="JR15" s="16" t="s">
        <v>743</v>
      </c>
      <c r="JS15" s="16" t="s">
        <v>743</v>
      </c>
      <c r="JT15" s="16" t="s">
        <v>743</v>
      </c>
      <c r="JU15" s="16" t="s">
        <v>744</v>
      </c>
      <c r="JV15" s="16" t="s">
        <v>744</v>
      </c>
      <c r="JX15" s="16" t="s">
        <v>742</v>
      </c>
      <c r="JY15" s="16" t="s">
        <v>743</v>
      </c>
      <c r="JZ15" s="16" t="s">
        <v>743</v>
      </c>
      <c r="KA15" s="16" t="s">
        <v>743</v>
      </c>
      <c r="KB15" s="16" t="s">
        <v>744</v>
      </c>
      <c r="KC15" s="16" t="s">
        <v>743</v>
      </c>
      <c r="KD15" s="16" t="s">
        <v>744</v>
      </c>
      <c r="KF15" s="16" t="s">
        <v>742</v>
      </c>
      <c r="KG15" s="16" t="s">
        <v>742</v>
      </c>
      <c r="KH15" s="16" t="s">
        <v>743</v>
      </c>
      <c r="KI15" s="16" t="s">
        <v>743</v>
      </c>
      <c r="KJ15" s="16" t="s">
        <v>743</v>
      </c>
      <c r="KK15" s="16" t="s">
        <v>744</v>
      </c>
      <c r="KL15" s="16" t="s">
        <v>743</v>
      </c>
      <c r="KM15" s="16" t="s">
        <v>744</v>
      </c>
      <c r="KO15" s="16" t="s">
        <v>113</v>
      </c>
      <c r="KQ15" s="16" t="s">
        <v>488</v>
      </c>
      <c r="KS15" s="16" t="s">
        <v>743</v>
      </c>
      <c r="KT15" s="16" t="s">
        <v>743</v>
      </c>
      <c r="KV15" s="16" t="s">
        <v>742</v>
      </c>
      <c r="KW15" s="16" t="s">
        <v>743</v>
      </c>
      <c r="KX15" s="16" t="s">
        <v>743</v>
      </c>
      <c r="KY15" s="16" t="s">
        <v>743</v>
      </c>
      <c r="LA15" s="16" t="s">
        <v>743</v>
      </c>
      <c r="LB15" s="16" t="s">
        <v>743</v>
      </c>
      <c r="LD15" s="16" t="s">
        <v>245</v>
      </c>
      <c r="LF15" s="16" t="s">
        <v>742</v>
      </c>
      <c r="LG15" s="16" t="s">
        <v>742</v>
      </c>
      <c r="LH15" s="16" t="s">
        <v>743</v>
      </c>
      <c r="LI15" s="16" t="s">
        <v>743</v>
      </c>
      <c r="LJ15" s="16" t="s">
        <v>744</v>
      </c>
      <c r="LL15" s="16" t="s">
        <v>471</v>
      </c>
      <c r="LN15" s="16" t="s">
        <v>742</v>
      </c>
      <c r="LO15" s="16" t="s">
        <v>742</v>
      </c>
      <c r="LP15" s="16" t="s">
        <v>838</v>
      </c>
      <c r="LQ15" s="16" t="s">
        <v>838</v>
      </c>
      <c r="LR15" s="16" t="s">
        <v>838</v>
      </c>
      <c r="LS15" s="16" t="s">
        <v>838</v>
      </c>
      <c r="LT15" s="16" t="s">
        <v>838</v>
      </c>
      <c r="LU15" s="16" t="s">
        <v>838</v>
      </c>
      <c r="LV15" s="16" t="s">
        <v>838</v>
      </c>
      <c r="LW15" s="16" t="s">
        <v>838</v>
      </c>
      <c r="LX15" s="16" t="s">
        <v>839</v>
      </c>
      <c r="LY15" s="16" t="s">
        <v>839</v>
      </c>
      <c r="MA15" s="16" t="s">
        <v>838</v>
      </c>
      <c r="MB15" s="16" t="s">
        <v>838</v>
      </c>
      <c r="MC15" s="16" t="s">
        <v>838</v>
      </c>
      <c r="MD15" s="16" t="s">
        <v>838</v>
      </c>
      <c r="ME15" s="16" t="s">
        <v>838</v>
      </c>
      <c r="MF15" s="16" t="s">
        <v>838</v>
      </c>
      <c r="MG15" s="16" t="s">
        <v>839</v>
      </c>
      <c r="MH15" s="16" t="s">
        <v>839</v>
      </c>
      <c r="MI15" s="16" t="s">
        <v>869</v>
      </c>
      <c r="MK15" s="16" t="s">
        <v>471</v>
      </c>
      <c r="ML15" s="16" t="s">
        <v>534</v>
      </c>
      <c r="MN15" s="16" t="s">
        <v>1276</v>
      </c>
      <c r="MO15" s="16" t="s">
        <v>1276</v>
      </c>
      <c r="MP15" s="16" t="s">
        <v>1277</v>
      </c>
      <c r="MQ15" s="16" t="s">
        <v>1277</v>
      </c>
      <c r="MR15" s="16" t="s">
        <v>1277</v>
      </c>
    </row>
    <row r="16" spans="1:356" ht="22.5" customHeight="1" x14ac:dyDescent="0.3">
      <c r="A16" s="15" t="s">
        <v>523</v>
      </c>
      <c r="B16" s="2" t="s">
        <v>59</v>
      </c>
      <c r="D16" s="2" t="s">
        <v>59</v>
      </c>
      <c r="E16" s="2" t="s">
        <v>59</v>
      </c>
      <c r="F16" s="2" t="s">
        <v>59</v>
      </c>
      <c r="G16" s="2" t="s">
        <v>59</v>
      </c>
      <c r="H16" s="2" t="s">
        <v>59</v>
      </c>
      <c r="J16" s="2" t="s">
        <v>59</v>
      </c>
      <c r="K16" s="2" t="s">
        <v>59</v>
      </c>
      <c r="L16" s="2" t="s">
        <v>59</v>
      </c>
      <c r="M16" s="2" t="s">
        <v>59</v>
      </c>
      <c r="O16" s="2" t="s">
        <v>59</v>
      </c>
      <c r="P16" s="2" t="s">
        <v>59</v>
      </c>
      <c r="R16" s="2" t="s">
        <v>59</v>
      </c>
      <c r="T16" s="2" t="s">
        <v>59</v>
      </c>
      <c r="V16" s="2" t="s">
        <v>59</v>
      </c>
      <c r="W16" s="2" t="s">
        <v>59</v>
      </c>
      <c r="Y16" s="2" t="s">
        <v>59</v>
      </c>
      <c r="Z16" s="2" t="s">
        <v>59</v>
      </c>
      <c r="AB16" s="2" t="s">
        <v>59</v>
      </c>
      <c r="AC16" s="2" t="s">
        <v>59</v>
      </c>
      <c r="AE16" s="2" t="s">
        <v>59</v>
      </c>
      <c r="AG16" s="2" t="s">
        <v>59</v>
      </c>
      <c r="AH16" s="2" t="s">
        <v>59</v>
      </c>
      <c r="AI16" s="2" t="s">
        <v>59</v>
      </c>
      <c r="AK16" s="2" t="s">
        <v>59</v>
      </c>
      <c r="AM16" s="2" t="s">
        <v>59</v>
      </c>
      <c r="AO16" s="2" t="s">
        <v>59</v>
      </c>
      <c r="AQ16" s="2" t="s">
        <v>59</v>
      </c>
      <c r="AR16" s="2" t="s">
        <v>59</v>
      </c>
      <c r="AS16" s="2" t="s">
        <v>59</v>
      </c>
      <c r="AU16" s="2" t="s">
        <v>59</v>
      </c>
      <c r="AV16" s="2" t="s">
        <v>59</v>
      </c>
      <c r="AW16" s="2" t="s">
        <v>59</v>
      </c>
      <c r="AX16" s="2" t="s">
        <v>59</v>
      </c>
      <c r="AZ16" s="2" t="s">
        <v>59</v>
      </c>
      <c r="BA16" s="2" t="s">
        <v>59</v>
      </c>
      <c r="BB16" s="2" t="s">
        <v>59</v>
      </c>
      <c r="BC16" s="2" t="s">
        <v>59</v>
      </c>
      <c r="BE16" s="2" t="s">
        <v>59</v>
      </c>
      <c r="BF16" s="2" t="s">
        <v>59</v>
      </c>
      <c r="BG16" s="2" t="s">
        <v>59</v>
      </c>
      <c r="BH16" s="2" t="s">
        <v>59</v>
      </c>
      <c r="BI16" s="2" t="s">
        <v>59</v>
      </c>
      <c r="BK16" s="2" t="s">
        <v>59</v>
      </c>
      <c r="BL16" s="2" t="s">
        <v>59</v>
      </c>
      <c r="BM16" s="2" t="s">
        <v>59</v>
      </c>
      <c r="BN16" s="2" t="s">
        <v>59</v>
      </c>
      <c r="BO16" s="2" t="s">
        <v>59</v>
      </c>
      <c r="BQ16" s="2" t="s">
        <v>59</v>
      </c>
      <c r="BS16" s="2" t="s">
        <v>59</v>
      </c>
      <c r="BU16" s="2" t="s">
        <v>59</v>
      </c>
      <c r="BV16" s="2" t="s">
        <v>59</v>
      </c>
      <c r="BW16" s="2" t="s">
        <v>59</v>
      </c>
      <c r="BY16" s="2" t="s">
        <v>59</v>
      </c>
      <c r="BZ16" s="2" t="s">
        <v>59</v>
      </c>
      <c r="CA16" s="2" t="s">
        <v>59</v>
      </c>
      <c r="CC16" s="2" t="s">
        <v>59</v>
      </c>
      <c r="CE16" s="2" t="s">
        <v>59</v>
      </c>
      <c r="CG16" s="2" t="s">
        <v>59</v>
      </c>
      <c r="CH16" s="2" t="s">
        <v>59</v>
      </c>
      <c r="CJ16" s="2" t="s">
        <v>59</v>
      </c>
      <c r="CL16" s="2" t="s">
        <v>59</v>
      </c>
      <c r="CN16" s="2" t="s">
        <v>59</v>
      </c>
      <c r="CP16" s="2" t="s">
        <v>59</v>
      </c>
      <c r="CQ16" s="2" t="s">
        <v>59</v>
      </c>
      <c r="CR16" s="2" t="s">
        <v>59</v>
      </c>
      <c r="CT16" s="2" t="s">
        <v>59</v>
      </c>
      <c r="CV16" s="2" t="s">
        <v>59</v>
      </c>
      <c r="CW16" s="2" t="s">
        <v>59</v>
      </c>
      <c r="CX16" s="2" t="s">
        <v>59</v>
      </c>
      <c r="CZ16" s="2" t="s">
        <v>59</v>
      </c>
      <c r="DB16" s="2" t="s">
        <v>59</v>
      </c>
      <c r="DC16" s="2" t="s">
        <v>59</v>
      </c>
      <c r="DD16" s="2" t="s">
        <v>59</v>
      </c>
      <c r="DF16" s="2" t="s">
        <v>59</v>
      </c>
      <c r="DG16" s="2" t="s">
        <v>59</v>
      </c>
      <c r="DI16" s="2" t="s">
        <v>59</v>
      </c>
      <c r="DJ16" s="2" t="s">
        <v>59</v>
      </c>
      <c r="DK16" s="2" t="s">
        <v>59</v>
      </c>
      <c r="DM16" s="2" t="s">
        <v>59</v>
      </c>
      <c r="DO16" s="2" t="s">
        <v>59</v>
      </c>
      <c r="DP16" s="2" t="s">
        <v>59</v>
      </c>
      <c r="DR16" s="2" t="s">
        <v>59</v>
      </c>
      <c r="DS16" s="2" t="s">
        <v>59</v>
      </c>
      <c r="DT16" s="2" t="s">
        <v>59</v>
      </c>
      <c r="DV16" s="2" t="s">
        <v>59</v>
      </c>
      <c r="DX16" s="2" t="s">
        <v>59</v>
      </c>
      <c r="DZ16" s="2" t="s">
        <v>59</v>
      </c>
      <c r="EA16" s="2" t="s">
        <v>59</v>
      </c>
      <c r="EB16" s="2" t="s">
        <v>59</v>
      </c>
      <c r="ED16" s="2" t="s">
        <v>59</v>
      </c>
      <c r="EF16" s="2" t="s">
        <v>59</v>
      </c>
      <c r="EG16" s="2" t="s">
        <v>59</v>
      </c>
      <c r="EH16" s="2" t="s">
        <v>59</v>
      </c>
      <c r="EI16" s="61"/>
      <c r="EJ16" s="2" t="s">
        <v>59</v>
      </c>
      <c r="EK16" s="2" t="s">
        <v>59</v>
      </c>
      <c r="EL16" s="2" t="s">
        <v>59</v>
      </c>
      <c r="EN16" s="2" t="s">
        <v>59</v>
      </c>
      <c r="EP16" s="2" t="s">
        <v>59</v>
      </c>
      <c r="EQ16" s="2" t="s">
        <v>59</v>
      </c>
      <c r="ER16" s="2" t="s">
        <v>59</v>
      </c>
      <c r="ET16" s="2" t="s">
        <v>59</v>
      </c>
      <c r="EU16" s="2" t="s">
        <v>59</v>
      </c>
      <c r="EV16" s="2" t="s">
        <v>59</v>
      </c>
      <c r="EW16" s="2" t="s">
        <v>59</v>
      </c>
      <c r="EY16" s="2" t="s">
        <v>59</v>
      </c>
      <c r="EZ16" s="2" t="s">
        <v>59</v>
      </c>
      <c r="FA16" s="2" t="s">
        <v>59</v>
      </c>
      <c r="FC16" s="2" t="s">
        <v>59</v>
      </c>
      <c r="FE16" s="2" t="s">
        <v>59</v>
      </c>
      <c r="FF16" s="2" t="s">
        <v>59</v>
      </c>
      <c r="FH16" s="2" t="s">
        <v>59</v>
      </c>
      <c r="FI16" s="2" t="s">
        <v>59</v>
      </c>
      <c r="FJ16" s="2" t="s">
        <v>59</v>
      </c>
      <c r="FK16" s="2" t="s">
        <v>59</v>
      </c>
      <c r="FM16" s="2" t="s">
        <v>59</v>
      </c>
      <c r="FN16" s="2" t="s">
        <v>59</v>
      </c>
      <c r="FO16" s="2" t="s">
        <v>59</v>
      </c>
      <c r="FP16" s="2" t="s">
        <v>59</v>
      </c>
      <c r="FR16" s="2" t="s">
        <v>59</v>
      </c>
      <c r="FT16" s="2" t="s">
        <v>59</v>
      </c>
      <c r="FU16" s="2" t="s">
        <v>59</v>
      </c>
      <c r="FV16" s="2" t="s">
        <v>59</v>
      </c>
      <c r="FW16" s="2" t="s">
        <v>59</v>
      </c>
      <c r="FX16" s="2" t="s">
        <v>59</v>
      </c>
      <c r="FZ16" s="2" t="s">
        <v>59</v>
      </c>
      <c r="GA16" s="2" t="s">
        <v>59</v>
      </c>
      <c r="GB16" s="2" t="s">
        <v>59</v>
      </c>
      <c r="GD16" s="2" t="s">
        <v>59</v>
      </c>
      <c r="GE16" s="2" t="s">
        <v>59</v>
      </c>
      <c r="GF16" s="2" t="s">
        <v>59</v>
      </c>
      <c r="GG16" s="2" t="s">
        <v>59</v>
      </c>
      <c r="GI16" s="2" t="s">
        <v>59</v>
      </c>
      <c r="GJ16" s="2" t="s">
        <v>59</v>
      </c>
      <c r="GK16" s="2" t="s">
        <v>59</v>
      </c>
      <c r="GM16" s="2" t="s">
        <v>59</v>
      </c>
      <c r="GN16" s="2" t="s">
        <v>59</v>
      </c>
      <c r="GO16" s="2" t="s">
        <v>59</v>
      </c>
      <c r="GP16" s="2" t="s">
        <v>59</v>
      </c>
      <c r="GR16" s="2" t="s">
        <v>59</v>
      </c>
      <c r="GS16" s="2" t="s">
        <v>59</v>
      </c>
      <c r="GT16" s="2" t="s">
        <v>59</v>
      </c>
      <c r="GU16" s="2" t="s">
        <v>59</v>
      </c>
      <c r="GW16" s="2" t="s">
        <v>59</v>
      </c>
      <c r="GX16" s="2" t="s">
        <v>59</v>
      </c>
      <c r="GZ16" s="2" t="s">
        <v>59</v>
      </c>
      <c r="HA16" s="2" t="s">
        <v>59</v>
      </c>
      <c r="HB16" s="2" t="s">
        <v>59</v>
      </c>
      <c r="HC16" s="2" t="s">
        <v>59</v>
      </c>
      <c r="HE16" s="2" t="s">
        <v>59</v>
      </c>
      <c r="HF16" s="2" t="s">
        <v>59</v>
      </c>
      <c r="HG16" s="2" t="s">
        <v>59</v>
      </c>
      <c r="HH16" s="2" t="s">
        <v>59</v>
      </c>
      <c r="HI16" s="2" t="s">
        <v>59</v>
      </c>
      <c r="HJ16" s="2" t="s">
        <v>59</v>
      </c>
      <c r="HL16" s="2" t="s">
        <v>59</v>
      </c>
      <c r="HM16" s="2" t="s">
        <v>59</v>
      </c>
      <c r="HN16" s="2" t="s">
        <v>59</v>
      </c>
      <c r="HO16" s="2" t="s">
        <v>59</v>
      </c>
      <c r="HQ16" s="2" t="s">
        <v>59</v>
      </c>
      <c r="HR16" s="2" t="s">
        <v>59</v>
      </c>
      <c r="HS16" s="2" t="s">
        <v>59</v>
      </c>
      <c r="HT16" s="2" t="s">
        <v>59</v>
      </c>
      <c r="HV16" s="2" t="s">
        <v>59</v>
      </c>
      <c r="HW16" s="2" t="s">
        <v>59</v>
      </c>
      <c r="HX16" s="2" t="s">
        <v>59</v>
      </c>
      <c r="HY16" s="2" t="s">
        <v>59</v>
      </c>
      <c r="HZ16" s="2" t="s">
        <v>59</v>
      </c>
      <c r="IA16" s="2" t="s">
        <v>59</v>
      </c>
      <c r="IC16" s="2" t="s">
        <v>59</v>
      </c>
      <c r="ID16" s="2" t="s">
        <v>59</v>
      </c>
      <c r="IE16" s="2" t="s">
        <v>59</v>
      </c>
      <c r="IF16" s="2" t="s">
        <v>59</v>
      </c>
      <c r="IG16" s="2" t="s">
        <v>59</v>
      </c>
      <c r="IH16" s="2" t="s">
        <v>59</v>
      </c>
      <c r="IJ16" s="2" t="s">
        <v>59</v>
      </c>
      <c r="IK16" s="2" t="s">
        <v>59</v>
      </c>
      <c r="IL16" s="2" t="s">
        <v>59</v>
      </c>
      <c r="IM16" s="2" t="s">
        <v>59</v>
      </c>
      <c r="IO16" s="2" t="s">
        <v>59</v>
      </c>
      <c r="IP16" s="2" t="s">
        <v>59</v>
      </c>
      <c r="IQ16" s="2" t="s">
        <v>59</v>
      </c>
      <c r="IR16" s="2" t="s">
        <v>59</v>
      </c>
      <c r="IS16" s="2" t="s">
        <v>59</v>
      </c>
      <c r="IU16" s="2" t="s">
        <v>59</v>
      </c>
      <c r="IV16" s="2" t="s">
        <v>59</v>
      </c>
      <c r="IW16" s="2" t="s">
        <v>59</v>
      </c>
      <c r="IX16" s="2" t="s">
        <v>59</v>
      </c>
      <c r="IY16" s="2" t="s">
        <v>59</v>
      </c>
      <c r="IZ16" s="2" t="s">
        <v>59</v>
      </c>
      <c r="JA16" s="2" t="s">
        <v>59</v>
      </c>
      <c r="JB16" s="2" t="s">
        <v>59</v>
      </c>
      <c r="JC16" s="2" t="s">
        <v>59</v>
      </c>
      <c r="JE16" s="2" t="s">
        <v>59</v>
      </c>
      <c r="JF16" s="2" t="s">
        <v>59</v>
      </c>
      <c r="JG16" s="2" t="s">
        <v>59</v>
      </c>
      <c r="JI16" s="2" t="s">
        <v>59</v>
      </c>
      <c r="JJ16" s="2" t="s">
        <v>59</v>
      </c>
      <c r="JK16" s="2" t="s">
        <v>59</v>
      </c>
      <c r="JL16" s="2" t="s">
        <v>59</v>
      </c>
      <c r="JM16" s="2" t="s">
        <v>59</v>
      </c>
      <c r="JO16" s="2" t="s">
        <v>59</v>
      </c>
      <c r="JP16" s="2" t="s">
        <v>59</v>
      </c>
      <c r="JQ16" s="2" t="s">
        <v>59</v>
      </c>
      <c r="JR16" s="2" t="s">
        <v>59</v>
      </c>
      <c r="JS16" s="2" t="s">
        <v>59</v>
      </c>
      <c r="JT16" s="2" t="s">
        <v>59</v>
      </c>
      <c r="JU16" s="2" t="s">
        <v>59</v>
      </c>
      <c r="JV16" s="2" t="s">
        <v>59</v>
      </c>
      <c r="JX16" s="2" t="s">
        <v>59</v>
      </c>
      <c r="JY16" s="2" t="s">
        <v>59</v>
      </c>
      <c r="JZ16" s="2" t="s">
        <v>59</v>
      </c>
      <c r="KA16" s="2" t="s">
        <v>59</v>
      </c>
      <c r="KB16" s="2" t="s">
        <v>59</v>
      </c>
      <c r="KC16" s="2" t="s">
        <v>59</v>
      </c>
      <c r="KD16" s="2" t="s">
        <v>59</v>
      </c>
      <c r="KF16" s="2" t="s">
        <v>59</v>
      </c>
      <c r="KG16" s="2" t="s">
        <v>59</v>
      </c>
      <c r="KH16" s="2" t="s">
        <v>59</v>
      </c>
      <c r="KI16" s="2" t="s">
        <v>59</v>
      </c>
      <c r="KJ16" s="2" t="s">
        <v>59</v>
      </c>
      <c r="KK16" s="2" t="s">
        <v>59</v>
      </c>
      <c r="KL16" s="2" t="s">
        <v>59</v>
      </c>
      <c r="KM16" s="2" t="s">
        <v>59</v>
      </c>
      <c r="KO16" s="2" t="s">
        <v>103</v>
      </c>
      <c r="KQ16" s="2" t="s">
        <v>59</v>
      </c>
      <c r="KS16" s="2" t="s">
        <v>59</v>
      </c>
      <c r="KT16" s="2" t="s">
        <v>59</v>
      </c>
      <c r="KV16" s="2" t="s">
        <v>59</v>
      </c>
      <c r="KW16" s="2" t="s">
        <v>59</v>
      </c>
      <c r="KX16" s="2" t="s">
        <v>59</v>
      </c>
      <c r="KY16" s="2" t="s">
        <v>59</v>
      </c>
      <c r="LA16" s="2" t="s">
        <v>59</v>
      </c>
      <c r="LB16" s="2" t="s">
        <v>59</v>
      </c>
      <c r="LD16" s="2" t="s">
        <v>59</v>
      </c>
      <c r="LF16" s="2" t="s">
        <v>59</v>
      </c>
      <c r="LG16" s="2" t="s">
        <v>59</v>
      </c>
      <c r="LH16" s="2" t="s">
        <v>59</v>
      </c>
      <c r="LI16" s="2" t="s">
        <v>59</v>
      </c>
      <c r="LJ16" s="2" t="s">
        <v>59</v>
      </c>
      <c r="LL16" s="2" t="s">
        <v>59</v>
      </c>
      <c r="LN16" s="2" t="s">
        <v>59</v>
      </c>
      <c r="LO16" s="2" t="s">
        <v>59</v>
      </c>
      <c r="LP16" s="2" t="s">
        <v>59</v>
      </c>
      <c r="LQ16" s="2" t="s">
        <v>59</v>
      </c>
      <c r="LR16" s="2" t="s">
        <v>59</v>
      </c>
      <c r="LS16" s="2" t="s">
        <v>59</v>
      </c>
      <c r="LT16" s="2" t="s">
        <v>59</v>
      </c>
      <c r="LU16" s="2" t="s">
        <v>59</v>
      </c>
      <c r="LV16" s="2" t="s">
        <v>59</v>
      </c>
      <c r="LW16" s="2" t="s">
        <v>59</v>
      </c>
      <c r="LX16" s="2" t="s">
        <v>59</v>
      </c>
      <c r="LY16" s="2" t="s">
        <v>59</v>
      </c>
      <c r="MA16" s="2" t="s">
        <v>59</v>
      </c>
      <c r="MB16" s="2" t="s">
        <v>59</v>
      </c>
      <c r="MC16" s="2" t="s">
        <v>59</v>
      </c>
      <c r="MD16" s="2" t="s">
        <v>59</v>
      </c>
      <c r="ME16" s="2" t="s">
        <v>59</v>
      </c>
      <c r="MF16" s="2" t="s">
        <v>59</v>
      </c>
      <c r="MG16" s="2" t="s">
        <v>59</v>
      </c>
      <c r="MH16" s="2" t="s">
        <v>59</v>
      </c>
      <c r="MI16" s="2" t="s">
        <v>59</v>
      </c>
      <c r="MK16" s="2" t="s">
        <v>59</v>
      </c>
      <c r="ML16" s="2" t="s">
        <v>59</v>
      </c>
      <c r="MN16" s="2" t="s">
        <v>8</v>
      </c>
      <c r="MO16" s="2" t="s">
        <v>8</v>
      </c>
      <c r="MP16" s="2" t="s">
        <v>8</v>
      </c>
      <c r="MQ16" s="2" t="s">
        <v>8</v>
      </c>
      <c r="MR16" s="2" t="s">
        <v>8</v>
      </c>
    </row>
    <row r="17" spans="1:356" ht="37.5" customHeight="1" x14ac:dyDescent="0.3">
      <c r="A17" s="186" t="s">
        <v>2</v>
      </c>
      <c r="B17" s="187" t="s">
        <v>81</v>
      </c>
      <c r="D17" s="2" t="s">
        <v>81</v>
      </c>
      <c r="E17" s="2" t="s">
        <v>81</v>
      </c>
      <c r="F17" s="2" t="s">
        <v>81</v>
      </c>
      <c r="G17" s="2" t="s">
        <v>81</v>
      </c>
      <c r="H17" s="2" t="s">
        <v>81</v>
      </c>
      <c r="J17" s="2" t="s">
        <v>81</v>
      </c>
      <c r="K17" s="2" t="s">
        <v>81</v>
      </c>
      <c r="L17" s="2" t="s">
        <v>81</v>
      </c>
      <c r="M17" s="2" t="s">
        <v>81</v>
      </c>
      <c r="O17" s="2" t="s">
        <v>81</v>
      </c>
      <c r="P17" s="2" t="s">
        <v>81</v>
      </c>
      <c r="R17" s="2" t="s">
        <v>81</v>
      </c>
      <c r="T17" s="2" t="s">
        <v>3</v>
      </c>
      <c r="V17" s="2" t="s">
        <v>3</v>
      </c>
      <c r="W17" s="2" t="s">
        <v>3</v>
      </c>
      <c r="Y17" s="2" t="s">
        <v>81</v>
      </c>
      <c r="Z17" s="2" t="s">
        <v>81</v>
      </c>
      <c r="AB17" s="2" t="s">
        <v>182</v>
      </c>
      <c r="AC17" s="2" t="s">
        <v>182</v>
      </c>
      <c r="AE17" s="2" t="s">
        <v>81</v>
      </c>
      <c r="AG17" s="2" t="s">
        <v>81</v>
      </c>
      <c r="AH17" s="2" t="s">
        <v>81</v>
      </c>
      <c r="AI17" s="2" t="s">
        <v>81</v>
      </c>
      <c r="AK17" s="2" t="s">
        <v>694</v>
      </c>
      <c r="AM17" s="2" t="s">
        <v>3</v>
      </c>
      <c r="AO17" s="2" t="s">
        <v>3</v>
      </c>
      <c r="AQ17" s="2" t="s">
        <v>3</v>
      </c>
      <c r="AR17" s="2" t="s">
        <v>709</v>
      </c>
      <c r="AS17" s="2" t="s">
        <v>709</v>
      </c>
      <c r="AU17" s="2" t="s">
        <v>3</v>
      </c>
      <c r="AV17" s="2" t="s">
        <v>3</v>
      </c>
      <c r="AW17" s="2" t="s">
        <v>709</v>
      </c>
      <c r="AX17" s="2" t="s">
        <v>709</v>
      </c>
      <c r="AZ17" s="2" t="s">
        <v>3</v>
      </c>
      <c r="BA17" s="2" t="s">
        <v>3</v>
      </c>
      <c r="BB17" s="2" t="s">
        <v>3</v>
      </c>
      <c r="BC17" s="12" t="s">
        <v>1754</v>
      </c>
      <c r="BE17" s="2" t="s">
        <v>3</v>
      </c>
      <c r="BF17" s="2" t="s">
        <v>3</v>
      </c>
      <c r="BG17" s="2" t="s">
        <v>709</v>
      </c>
      <c r="BH17" s="2" t="s">
        <v>428</v>
      </c>
      <c r="BI17" s="12" t="s">
        <v>956</v>
      </c>
      <c r="BK17" s="2" t="s">
        <v>3</v>
      </c>
      <c r="BL17" s="2" t="s">
        <v>3</v>
      </c>
      <c r="BM17" s="2" t="s">
        <v>709</v>
      </c>
      <c r="BN17" s="2" t="s">
        <v>428</v>
      </c>
      <c r="BO17" s="12" t="s">
        <v>956</v>
      </c>
      <c r="BQ17" s="2" t="s">
        <v>428</v>
      </c>
      <c r="BS17" s="2" t="s">
        <v>81</v>
      </c>
      <c r="BU17" s="2" t="s">
        <v>81</v>
      </c>
      <c r="BV17" s="2" t="s">
        <v>81</v>
      </c>
      <c r="BW17" s="2" t="s">
        <v>81</v>
      </c>
      <c r="BY17" s="2" t="s">
        <v>81</v>
      </c>
      <c r="BZ17" s="2" t="s">
        <v>81</v>
      </c>
      <c r="CA17" s="2" t="s">
        <v>81</v>
      </c>
      <c r="CC17" s="2" t="s">
        <v>81</v>
      </c>
      <c r="CE17" s="2" t="s">
        <v>709</v>
      </c>
      <c r="CG17" s="2" t="s">
        <v>709</v>
      </c>
      <c r="CH17" s="2" t="s">
        <v>428</v>
      </c>
      <c r="CJ17" s="2" t="s">
        <v>428</v>
      </c>
      <c r="CL17" s="2" t="s">
        <v>81</v>
      </c>
      <c r="CN17" s="2" t="s">
        <v>81</v>
      </c>
      <c r="CP17" s="2" t="s">
        <v>81</v>
      </c>
      <c r="CQ17" s="2" t="s">
        <v>81</v>
      </c>
      <c r="CR17" s="2" t="s">
        <v>81</v>
      </c>
      <c r="CT17" s="2" t="s">
        <v>81</v>
      </c>
      <c r="CV17" s="2" t="s">
        <v>709</v>
      </c>
      <c r="CW17" s="2" t="s">
        <v>428</v>
      </c>
      <c r="CX17" s="2" t="s">
        <v>428</v>
      </c>
      <c r="CZ17" s="2" t="s">
        <v>428</v>
      </c>
      <c r="DB17" s="12" t="s">
        <v>1458</v>
      </c>
      <c r="DC17" s="12" t="s">
        <v>1459</v>
      </c>
      <c r="DD17" s="12" t="s">
        <v>1278</v>
      </c>
      <c r="DF17" s="12" t="s">
        <v>1126</v>
      </c>
      <c r="DG17" s="12" t="s">
        <v>1126</v>
      </c>
      <c r="DI17" s="12" t="s">
        <v>1126</v>
      </c>
      <c r="DJ17" s="12" t="s">
        <v>1126</v>
      </c>
      <c r="DK17" s="12" t="s">
        <v>1126</v>
      </c>
      <c r="DM17" s="2" t="s">
        <v>81</v>
      </c>
      <c r="DO17" s="2" t="s">
        <v>81</v>
      </c>
      <c r="DP17" s="2" t="s">
        <v>81</v>
      </c>
      <c r="DR17" s="2" t="s">
        <v>428</v>
      </c>
      <c r="DS17" s="2" t="s">
        <v>428</v>
      </c>
      <c r="DT17" s="2" t="s">
        <v>428</v>
      </c>
      <c r="DV17" s="2" t="s">
        <v>428</v>
      </c>
      <c r="DX17" s="2" t="s">
        <v>428</v>
      </c>
      <c r="DZ17" s="2" t="s">
        <v>428</v>
      </c>
      <c r="EA17" s="2" t="s">
        <v>428</v>
      </c>
      <c r="EB17" s="2" t="s">
        <v>428</v>
      </c>
      <c r="ED17" s="2" t="s">
        <v>428</v>
      </c>
      <c r="EF17" s="2" t="s">
        <v>709</v>
      </c>
      <c r="EG17" s="2" t="s">
        <v>428</v>
      </c>
      <c r="EH17" s="2" t="s">
        <v>428</v>
      </c>
      <c r="EI17" s="61"/>
      <c r="EJ17" s="2" t="s">
        <v>709</v>
      </c>
      <c r="EK17" s="2" t="s">
        <v>428</v>
      </c>
      <c r="EL17" s="2" t="s">
        <v>428</v>
      </c>
      <c r="EN17" s="2" t="s">
        <v>428</v>
      </c>
      <c r="EP17" s="2" t="s">
        <v>81</v>
      </c>
      <c r="EQ17" s="2" t="s">
        <v>81</v>
      </c>
      <c r="ER17" s="2" t="s">
        <v>81</v>
      </c>
      <c r="ET17" s="2" t="s">
        <v>81</v>
      </c>
      <c r="EU17" s="2" t="s">
        <v>81</v>
      </c>
      <c r="EV17" s="2" t="s">
        <v>81</v>
      </c>
      <c r="EW17" s="2" t="s">
        <v>81</v>
      </c>
      <c r="EY17" s="2" t="s">
        <v>709</v>
      </c>
      <c r="EZ17" s="2" t="s">
        <v>709</v>
      </c>
      <c r="FA17" s="2" t="s">
        <v>709</v>
      </c>
      <c r="FC17" s="2" t="s">
        <v>81</v>
      </c>
      <c r="FE17" s="2" t="s">
        <v>81</v>
      </c>
      <c r="FF17" s="2" t="s">
        <v>81</v>
      </c>
      <c r="FH17" s="2" t="s">
        <v>81</v>
      </c>
      <c r="FI17" s="2" t="s">
        <v>81</v>
      </c>
      <c r="FJ17" s="2" t="s">
        <v>81</v>
      </c>
      <c r="FK17" s="2" t="s">
        <v>81</v>
      </c>
      <c r="FM17" s="2" t="s">
        <v>81</v>
      </c>
      <c r="FN17" s="2" t="s">
        <v>81</v>
      </c>
      <c r="FO17" s="2" t="s">
        <v>81</v>
      </c>
      <c r="FP17" s="2" t="s">
        <v>81</v>
      </c>
      <c r="FR17" s="12" t="s">
        <v>521</v>
      </c>
      <c r="FT17" s="2" t="s">
        <v>709</v>
      </c>
      <c r="FU17" s="2" t="s">
        <v>709</v>
      </c>
      <c r="FV17" s="2" t="s">
        <v>709</v>
      </c>
      <c r="FW17" s="12" t="s">
        <v>521</v>
      </c>
      <c r="FX17" s="2" t="s">
        <v>709</v>
      </c>
      <c r="FZ17" s="2" t="s">
        <v>81</v>
      </c>
      <c r="GA17" s="2" t="s">
        <v>81</v>
      </c>
      <c r="GB17" s="2" t="s">
        <v>81</v>
      </c>
      <c r="GD17" s="2" t="s">
        <v>428</v>
      </c>
      <c r="GE17" s="2" t="s">
        <v>428</v>
      </c>
      <c r="GF17" s="2" t="s">
        <v>428</v>
      </c>
      <c r="GG17" s="2" t="s">
        <v>428</v>
      </c>
      <c r="GI17" s="2" t="s">
        <v>81</v>
      </c>
      <c r="GJ17" s="2" t="s">
        <v>81</v>
      </c>
      <c r="GK17" s="2" t="s">
        <v>81</v>
      </c>
      <c r="GM17" s="2" t="s">
        <v>428</v>
      </c>
      <c r="GN17" s="2" t="s">
        <v>428</v>
      </c>
      <c r="GO17" s="2" t="s">
        <v>428</v>
      </c>
      <c r="GP17" s="2" t="s">
        <v>428</v>
      </c>
      <c r="GR17" s="2" t="s">
        <v>428</v>
      </c>
      <c r="GS17" s="2" t="s">
        <v>428</v>
      </c>
      <c r="GT17" s="2" t="s">
        <v>428</v>
      </c>
      <c r="GU17" s="2" t="s">
        <v>428</v>
      </c>
      <c r="GW17" s="2" t="s">
        <v>81</v>
      </c>
      <c r="GX17" s="2" t="s">
        <v>81</v>
      </c>
      <c r="GZ17" s="2" t="s">
        <v>81</v>
      </c>
      <c r="HA17" s="2" t="s">
        <v>81</v>
      </c>
      <c r="HB17" s="2" t="s">
        <v>81</v>
      </c>
      <c r="HC17" s="2" t="s">
        <v>81</v>
      </c>
      <c r="HE17" s="2" t="s">
        <v>709</v>
      </c>
      <c r="HF17" s="2" t="s">
        <v>709</v>
      </c>
      <c r="HG17" s="2" t="s">
        <v>709</v>
      </c>
      <c r="HH17" s="2" t="s">
        <v>709</v>
      </c>
      <c r="HI17" s="2" t="s">
        <v>709</v>
      </c>
      <c r="HJ17" s="2" t="s">
        <v>709</v>
      </c>
      <c r="HL17" s="2" t="s">
        <v>81</v>
      </c>
      <c r="HM17" s="2" t="s">
        <v>81</v>
      </c>
      <c r="HN17" s="2" t="s">
        <v>81</v>
      </c>
      <c r="HO17" s="2" t="s">
        <v>81</v>
      </c>
      <c r="HQ17" s="2" t="s">
        <v>81</v>
      </c>
      <c r="HR17" s="2" t="s">
        <v>81</v>
      </c>
      <c r="HS17" s="2" t="s">
        <v>81</v>
      </c>
      <c r="HT17" s="2" t="s">
        <v>81</v>
      </c>
      <c r="HV17" s="2" t="s">
        <v>709</v>
      </c>
      <c r="HW17" s="2" t="s">
        <v>709</v>
      </c>
      <c r="HX17" s="2" t="s">
        <v>709</v>
      </c>
      <c r="HY17" s="2" t="s">
        <v>709</v>
      </c>
      <c r="HZ17" s="2" t="s">
        <v>709</v>
      </c>
      <c r="IA17" s="2" t="s">
        <v>709</v>
      </c>
      <c r="IC17" s="2" t="s">
        <v>709</v>
      </c>
      <c r="ID17" s="2" t="s">
        <v>709</v>
      </c>
      <c r="IE17" s="2" t="s">
        <v>709</v>
      </c>
      <c r="IF17" s="2" t="s">
        <v>709</v>
      </c>
      <c r="IG17" s="2" t="s">
        <v>709</v>
      </c>
      <c r="IH17" s="2" t="s">
        <v>709</v>
      </c>
      <c r="IJ17" s="2" t="s">
        <v>81</v>
      </c>
      <c r="IK17" s="2" t="s">
        <v>81</v>
      </c>
      <c r="IL17" s="2" t="s">
        <v>81</v>
      </c>
      <c r="IM17" s="2" t="s">
        <v>81</v>
      </c>
      <c r="IO17" s="2" t="s">
        <v>709</v>
      </c>
      <c r="IP17" s="2" t="s">
        <v>709</v>
      </c>
      <c r="IQ17" s="2" t="s">
        <v>709</v>
      </c>
      <c r="IR17" s="12" t="s">
        <v>745</v>
      </c>
      <c r="IS17" s="12" t="s">
        <v>745</v>
      </c>
      <c r="IU17" s="2" t="s">
        <v>709</v>
      </c>
      <c r="IV17" s="2" t="s">
        <v>709</v>
      </c>
      <c r="IW17" s="2" t="s">
        <v>709</v>
      </c>
      <c r="IX17" s="2" t="s">
        <v>709</v>
      </c>
      <c r="IY17" s="2" t="s">
        <v>709</v>
      </c>
      <c r="IZ17" s="2" t="s">
        <v>709</v>
      </c>
      <c r="JA17" s="16" t="s">
        <v>428</v>
      </c>
      <c r="JB17" s="12" t="s">
        <v>745</v>
      </c>
      <c r="JC17" s="12" t="s">
        <v>745</v>
      </c>
      <c r="JE17" s="2" t="s">
        <v>81</v>
      </c>
      <c r="JF17" s="2" t="s">
        <v>81</v>
      </c>
      <c r="JG17" s="2" t="s">
        <v>81</v>
      </c>
      <c r="JI17" s="2" t="s">
        <v>81</v>
      </c>
      <c r="JJ17" s="2" t="s">
        <v>81</v>
      </c>
      <c r="JK17" s="2" t="s">
        <v>81</v>
      </c>
      <c r="JL17" s="2" t="s">
        <v>81</v>
      </c>
      <c r="JM17" s="2" t="s">
        <v>81</v>
      </c>
      <c r="JO17" s="2" t="s">
        <v>428</v>
      </c>
      <c r="JP17" s="2" t="s">
        <v>428</v>
      </c>
      <c r="JQ17" s="2" t="s">
        <v>428</v>
      </c>
      <c r="JR17" s="2" t="s">
        <v>428</v>
      </c>
      <c r="JS17" s="2" t="s">
        <v>428</v>
      </c>
      <c r="JT17" s="2" t="s">
        <v>428</v>
      </c>
      <c r="JU17" s="2" t="s">
        <v>428</v>
      </c>
      <c r="JV17" s="2" t="s">
        <v>428</v>
      </c>
      <c r="JX17" s="2" t="s">
        <v>709</v>
      </c>
      <c r="JY17" s="2" t="s">
        <v>709</v>
      </c>
      <c r="JZ17" s="2" t="s">
        <v>709</v>
      </c>
      <c r="KA17" s="16" t="s">
        <v>793</v>
      </c>
      <c r="KB17" s="16" t="s">
        <v>793</v>
      </c>
      <c r="KC17" s="16" t="s">
        <v>793</v>
      </c>
      <c r="KD17" s="16" t="s">
        <v>793</v>
      </c>
      <c r="KF17" s="2" t="s">
        <v>709</v>
      </c>
      <c r="KG17" s="2" t="s">
        <v>709</v>
      </c>
      <c r="KH17" s="2" t="s">
        <v>709</v>
      </c>
      <c r="KI17" s="2" t="s">
        <v>709</v>
      </c>
      <c r="KJ17" s="16" t="s">
        <v>793</v>
      </c>
      <c r="KK17" s="16" t="s">
        <v>793</v>
      </c>
      <c r="KL17" s="16" t="s">
        <v>793</v>
      </c>
      <c r="KM17" s="16" t="s">
        <v>793</v>
      </c>
      <c r="KO17" s="12" t="s">
        <v>115</v>
      </c>
      <c r="KQ17" s="2" t="s">
        <v>81</v>
      </c>
      <c r="KS17" s="2" t="s">
        <v>81</v>
      </c>
      <c r="KT17" s="2" t="s">
        <v>81</v>
      </c>
      <c r="KV17" s="2" t="s">
        <v>428</v>
      </c>
      <c r="KW17" s="2" t="s">
        <v>428</v>
      </c>
      <c r="KX17" s="2" t="s">
        <v>428</v>
      </c>
      <c r="KY17" s="2" t="s">
        <v>428</v>
      </c>
      <c r="LA17" s="2" t="s">
        <v>428</v>
      </c>
      <c r="LB17" s="2" t="s">
        <v>428</v>
      </c>
      <c r="LD17" s="2" t="s">
        <v>3</v>
      </c>
      <c r="LF17" s="2" t="s">
        <v>428</v>
      </c>
      <c r="LG17" s="2" t="s">
        <v>428</v>
      </c>
      <c r="LH17" s="2" t="s">
        <v>428</v>
      </c>
      <c r="LI17" s="2" t="s">
        <v>428</v>
      </c>
      <c r="LJ17" s="2" t="s">
        <v>428</v>
      </c>
      <c r="LL17" s="2" t="s">
        <v>428</v>
      </c>
      <c r="LN17" s="2" t="s">
        <v>428</v>
      </c>
      <c r="LO17" s="2" t="s">
        <v>428</v>
      </c>
      <c r="LP17" s="2" t="s">
        <v>428</v>
      </c>
      <c r="LQ17" s="2" t="s">
        <v>428</v>
      </c>
      <c r="LR17" s="2" t="s">
        <v>428</v>
      </c>
      <c r="LS17" s="2" t="s">
        <v>428</v>
      </c>
      <c r="LT17" s="2" t="s">
        <v>428</v>
      </c>
      <c r="LU17" s="2" t="s">
        <v>428</v>
      </c>
      <c r="LV17" s="2" t="s">
        <v>428</v>
      </c>
      <c r="LW17" s="2" t="s">
        <v>428</v>
      </c>
      <c r="LX17" s="2" t="s">
        <v>428</v>
      </c>
      <c r="LY17" s="2" t="s">
        <v>428</v>
      </c>
      <c r="MA17" s="2" t="s">
        <v>428</v>
      </c>
      <c r="MB17" s="2" t="s">
        <v>428</v>
      </c>
      <c r="MC17" s="2" t="s">
        <v>428</v>
      </c>
      <c r="MD17" s="2" t="s">
        <v>428</v>
      </c>
      <c r="ME17" s="2" t="s">
        <v>428</v>
      </c>
      <c r="MF17" s="2" t="s">
        <v>428</v>
      </c>
      <c r="MG17" s="2" t="s">
        <v>428</v>
      </c>
      <c r="MH17" s="2" t="s">
        <v>428</v>
      </c>
      <c r="MI17" s="2" t="s">
        <v>428</v>
      </c>
      <c r="MK17" s="2" t="s">
        <v>428</v>
      </c>
      <c r="ML17" s="2" t="s">
        <v>428</v>
      </c>
      <c r="MN17" s="12" t="s">
        <v>1278</v>
      </c>
      <c r="MO17" s="12" t="s">
        <v>1278</v>
      </c>
      <c r="MP17" s="12" t="s">
        <v>1278</v>
      </c>
      <c r="MQ17" s="12" t="s">
        <v>1293</v>
      </c>
      <c r="MR17" s="12" t="s">
        <v>1294</v>
      </c>
    </row>
    <row r="18" spans="1:356" ht="67.5" customHeight="1" x14ac:dyDescent="0.3">
      <c r="A18" s="17" t="s">
        <v>6</v>
      </c>
      <c r="B18" s="18" t="s">
        <v>450</v>
      </c>
      <c r="D18" s="18" t="s">
        <v>451</v>
      </c>
      <c r="E18" s="18" t="s">
        <v>451</v>
      </c>
      <c r="F18" s="18" t="s">
        <v>451</v>
      </c>
      <c r="G18" s="18" t="s">
        <v>451</v>
      </c>
      <c r="H18" s="18" t="s">
        <v>451</v>
      </c>
      <c r="J18" s="18" t="s">
        <v>454</v>
      </c>
      <c r="K18" s="18" t="s">
        <v>1749</v>
      </c>
      <c r="L18" s="18" t="s">
        <v>1749</v>
      </c>
      <c r="M18" s="18" t="s">
        <v>454</v>
      </c>
      <c r="O18" s="18" t="s">
        <v>1636</v>
      </c>
      <c r="P18" s="18" t="s">
        <v>1563</v>
      </c>
      <c r="R18" s="18" t="s">
        <v>457</v>
      </c>
      <c r="T18" s="18" t="s">
        <v>1565</v>
      </c>
      <c r="V18" s="18" t="s">
        <v>1585</v>
      </c>
      <c r="W18" s="18" t="s">
        <v>1583</v>
      </c>
      <c r="Y18" s="18" t="s">
        <v>183</v>
      </c>
      <c r="Z18" s="18" t="s">
        <v>183</v>
      </c>
      <c r="AB18" s="18" t="s">
        <v>183</v>
      </c>
      <c r="AC18" s="18" t="s">
        <v>183</v>
      </c>
      <c r="AE18" s="18" t="s">
        <v>674</v>
      </c>
      <c r="AG18" s="18" t="s">
        <v>674</v>
      </c>
      <c r="AH18" s="18" t="s">
        <v>674</v>
      </c>
      <c r="AI18" s="18" t="s">
        <v>674</v>
      </c>
      <c r="AK18" s="18" t="s">
        <v>550</v>
      </c>
      <c r="AM18" s="18" t="s">
        <v>1478</v>
      </c>
      <c r="AO18" s="18" t="s">
        <v>183</v>
      </c>
      <c r="AQ18" s="18" t="s">
        <v>674</v>
      </c>
      <c r="AR18" s="18" t="s">
        <v>674</v>
      </c>
      <c r="AS18" s="18" t="s">
        <v>674</v>
      </c>
      <c r="AU18" s="18" t="s">
        <v>674</v>
      </c>
      <c r="AV18" s="18" t="s">
        <v>674</v>
      </c>
      <c r="AW18" s="18" t="s">
        <v>674</v>
      </c>
      <c r="AX18" s="18" t="s">
        <v>674</v>
      </c>
      <c r="AZ18" s="18" t="s">
        <v>449</v>
      </c>
      <c r="BA18" s="18" t="s">
        <v>449</v>
      </c>
      <c r="BB18" s="18" t="s">
        <v>449</v>
      </c>
      <c r="BC18" s="18" t="s">
        <v>449</v>
      </c>
      <c r="BE18" s="18" t="s">
        <v>957</v>
      </c>
      <c r="BF18" s="18" t="s">
        <v>957</v>
      </c>
      <c r="BG18" s="18" t="s">
        <v>957</v>
      </c>
      <c r="BH18" s="18" t="s">
        <v>957</v>
      </c>
      <c r="BI18" s="18" t="s">
        <v>957</v>
      </c>
      <c r="BK18" s="18" t="s">
        <v>957</v>
      </c>
      <c r="BL18" s="18" t="s">
        <v>957</v>
      </c>
      <c r="BM18" s="18" t="s">
        <v>957</v>
      </c>
      <c r="BN18" s="18" t="s">
        <v>957</v>
      </c>
      <c r="BO18" s="18" t="s">
        <v>957</v>
      </c>
      <c r="BQ18" s="18" t="s">
        <v>957</v>
      </c>
      <c r="BS18" s="18" t="s">
        <v>1778</v>
      </c>
      <c r="BU18" s="18" t="s">
        <v>721</v>
      </c>
      <c r="BV18" s="18" t="s">
        <v>721</v>
      </c>
      <c r="BW18" s="18" t="s">
        <v>721</v>
      </c>
      <c r="BY18" s="18" t="s">
        <v>1434</v>
      </c>
      <c r="BZ18" s="18" t="s">
        <v>1434</v>
      </c>
      <c r="CA18" s="18" t="s">
        <v>1434</v>
      </c>
      <c r="CC18" s="18" t="s">
        <v>1434</v>
      </c>
      <c r="CE18" s="18" t="s">
        <v>995</v>
      </c>
      <c r="CG18" s="18" t="s">
        <v>1435</v>
      </c>
      <c r="CH18" s="18" t="s">
        <v>1435</v>
      </c>
      <c r="CJ18" s="18" t="s">
        <v>1434</v>
      </c>
      <c r="CL18" s="18" t="s">
        <v>735</v>
      </c>
      <c r="CN18" s="18" t="s">
        <v>735</v>
      </c>
      <c r="CP18" s="18" t="s">
        <v>1436</v>
      </c>
      <c r="CQ18" s="18" t="s">
        <v>1436</v>
      </c>
      <c r="CR18" s="18" t="s">
        <v>1436</v>
      </c>
      <c r="CT18" s="18" t="s">
        <v>1436</v>
      </c>
      <c r="CV18" s="18" t="s">
        <v>1437</v>
      </c>
      <c r="CW18" s="18" t="s">
        <v>1437</v>
      </c>
      <c r="CX18" s="18" t="s">
        <v>1437</v>
      </c>
      <c r="CZ18" s="18" t="s">
        <v>1436</v>
      </c>
      <c r="DB18" s="18" t="s">
        <v>452</v>
      </c>
      <c r="DC18" s="18" t="s">
        <v>452</v>
      </c>
      <c r="DD18" s="18" t="s">
        <v>1460</v>
      </c>
      <c r="DF18" s="18" t="s">
        <v>1127</v>
      </c>
      <c r="DG18" s="18" t="s">
        <v>1127</v>
      </c>
      <c r="DI18" s="18" t="s">
        <v>1127</v>
      </c>
      <c r="DJ18" s="18" t="s">
        <v>1127</v>
      </c>
      <c r="DK18" s="18" t="s">
        <v>1127</v>
      </c>
      <c r="DM18" s="18" t="s">
        <v>974</v>
      </c>
      <c r="DO18" s="18" t="s">
        <v>974</v>
      </c>
      <c r="DP18" s="18" t="s">
        <v>974</v>
      </c>
      <c r="DR18" s="18" t="s">
        <v>1439</v>
      </c>
      <c r="DS18" s="18" t="s">
        <v>1439</v>
      </c>
      <c r="DT18" s="18" t="s">
        <v>1439</v>
      </c>
      <c r="DV18" s="18" t="s">
        <v>974</v>
      </c>
      <c r="DX18" s="18" t="s">
        <v>1203</v>
      </c>
      <c r="DZ18" s="18" t="s">
        <v>1441</v>
      </c>
      <c r="EA18" s="18" t="s">
        <v>1441</v>
      </c>
      <c r="EB18" s="18" t="s">
        <v>1441</v>
      </c>
      <c r="ED18" s="18" t="s">
        <v>1442</v>
      </c>
      <c r="EF18" s="18" t="s">
        <v>1445</v>
      </c>
      <c r="EG18" s="18" t="s">
        <v>1445</v>
      </c>
      <c r="EH18" s="18" t="s">
        <v>1445</v>
      </c>
      <c r="EI18" s="61"/>
      <c r="EJ18" s="18" t="s">
        <v>1445</v>
      </c>
      <c r="EK18" s="18" t="s">
        <v>1445</v>
      </c>
      <c r="EL18" s="18" t="s">
        <v>1445</v>
      </c>
      <c r="EN18" s="18" t="s">
        <v>1813</v>
      </c>
      <c r="EP18" s="18" t="s">
        <v>1140</v>
      </c>
      <c r="EQ18" s="18" t="s">
        <v>1140</v>
      </c>
      <c r="ER18" s="18" t="s">
        <v>1140</v>
      </c>
      <c r="ET18" s="18" t="s">
        <v>721</v>
      </c>
      <c r="EU18" s="18" t="s">
        <v>721</v>
      </c>
      <c r="EV18" s="18" t="s">
        <v>721</v>
      </c>
      <c r="EW18" s="18" t="s">
        <v>721</v>
      </c>
      <c r="EY18" s="18" t="s">
        <v>450</v>
      </c>
      <c r="EZ18" s="18" t="s">
        <v>450</v>
      </c>
      <c r="FA18" s="18" t="s">
        <v>450</v>
      </c>
      <c r="FC18" s="18" t="s">
        <v>1672</v>
      </c>
      <c r="FE18" s="18" t="s">
        <v>735</v>
      </c>
      <c r="FF18" s="18" t="s">
        <v>735</v>
      </c>
      <c r="FH18" s="18" t="s">
        <v>735</v>
      </c>
      <c r="FI18" s="18" t="s">
        <v>735</v>
      </c>
      <c r="FJ18" s="18" t="s">
        <v>735</v>
      </c>
      <c r="FK18" s="18" t="s">
        <v>735</v>
      </c>
      <c r="FM18" s="18" t="s">
        <v>735</v>
      </c>
      <c r="FN18" s="18" t="s">
        <v>735</v>
      </c>
      <c r="FO18" s="18" t="s">
        <v>735</v>
      </c>
      <c r="FP18" s="18" t="s">
        <v>735</v>
      </c>
      <c r="FR18" s="18" t="s">
        <v>451</v>
      </c>
      <c r="FT18" s="18" t="s">
        <v>1447</v>
      </c>
      <c r="FU18" s="18" t="s">
        <v>1447</v>
      </c>
      <c r="FV18" s="18" t="s">
        <v>1447</v>
      </c>
      <c r="FW18" s="18" t="s">
        <v>1447</v>
      </c>
      <c r="FX18" s="18" t="s">
        <v>1447</v>
      </c>
      <c r="FZ18" s="18" t="s">
        <v>1246</v>
      </c>
      <c r="GA18" s="18" t="s">
        <v>1246</v>
      </c>
      <c r="GB18" s="18" t="s">
        <v>1246</v>
      </c>
      <c r="GD18" s="18" t="s">
        <v>453</v>
      </c>
      <c r="GE18" s="18" t="s">
        <v>453</v>
      </c>
      <c r="GF18" s="18" t="s">
        <v>453</v>
      </c>
      <c r="GG18" s="18" t="s">
        <v>453</v>
      </c>
      <c r="GI18" s="18" t="s">
        <v>1730</v>
      </c>
      <c r="GJ18" s="18" t="s">
        <v>1730</v>
      </c>
      <c r="GK18" s="18" t="s">
        <v>1730</v>
      </c>
      <c r="GM18" s="18" t="s">
        <v>501</v>
      </c>
      <c r="GN18" s="18" t="s">
        <v>501</v>
      </c>
      <c r="GO18" s="18" t="s">
        <v>501</v>
      </c>
      <c r="GP18" s="18" t="s">
        <v>501</v>
      </c>
      <c r="GR18" s="18" t="s">
        <v>1517</v>
      </c>
      <c r="GS18" s="18" t="s">
        <v>1517</v>
      </c>
      <c r="GT18" s="18" t="s">
        <v>1517</v>
      </c>
      <c r="GU18" s="18" t="s">
        <v>1517</v>
      </c>
      <c r="GW18" s="18" t="s">
        <v>450</v>
      </c>
      <c r="GX18" s="18" t="s">
        <v>450</v>
      </c>
      <c r="GZ18" s="18" t="s">
        <v>450</v>
      </c>
      <c r="HA18" s="18" t="s">
        <v>450</v>
      </c>
      <c r="HB18" s="18" t="s">
        <v>450</v>
      </c>
      <c r="HC18" s="18" t="s">
        <v>450</v>
      </c>
      <c r="HE18" s="18" t="s">
        <v>1641</v>
      </c>
      <c r="HF18" s="18" t="s">
        <v>1641</v>
      </c>
      <c r="HG18" s="18" t="s">
        <v>1641</v>
      </c>
      <c r="HH18" s="18" t="s">
        <v>1641</v>
      </c>
      <c r="HI18" s="18" t="s">
        <v>1641</v>
      </c>
      <c r="HJ18" s="18" t="s">
        <v>1641</v>
      </c>
      <c r="HL18" s="18" t="s">
        <v>1068</v>
      </c>
      <c r="HM18" s="18" t="s">
        <v>1068</v>
      </c>
      <c r="HN18" s="18" t="s">
        <v>1068</v>
      </c>
      <c r="HO18" s="18" t="s">
        <v>1068</v>
      </c>
      <c r="HQ18" s="18" t="s">
        <v>1068</v>
      </c>
      <c r="HR18" s="18" t="s">
        <v>1068</v>
      </c>
      <c r="HS18" s="18" t="s">
        <v>1068</v>
      </c>
      <c r="HT18" s="18" t="s">
        <v>1068</v>
      </c>
      <c r="HV18" s="18" t="s">
        <v>451</v>
      </c>
      <c r="HW18" s="18" t="s">
        <v>451</v>
      </c>
      <c r="HX18" s="18" t="s">
        <v>451</v>
      </c>
      <c r="HY18" s="18" t="s">
        <v>451</v>
      </c>
      <c r="HZ18" s="18" t="s">
        <v>451</v>
      </c>
      <c r="IA18" s="18" t="s">
        <v>451</v>
      </c>
      <c r="IC18" s="18" t="s">
        <v>451</v>
      </c>
      <c r="ID18" s="18" t="s">
        <v>451</v>
      </c>
      <c r="IE18" s="18" t="s">
        <v>451</v>
      </c>
      <c r="IF18" s="18" t="s">
        <v>451</v>
      </c>
      <c r="IG18" s="18" t="s">
        <v>451</v>
      </c>
      <c r="IH18" s="18" t="s">
        <v>451</v>
      </c>
      <c r="IJ18" s="18" t="s">
        <v>454</v>
      </c>
      <c r="IK18" s="18" t="s">
        <v>454</v>
      </c>
      <c r="IL18" s="18" t="s">
        <v>454</v>
      </c>
      <c r="IM18" s="18" t="s">
        <v>880</v>
      </c>
      <c r="IO18" s="18" t="s">
        <v>454</v>
      </c>
      <c r="IP18" s="18" t="s">
        <v>454</v>
      </c>
      <c r="IQ18" s="18" t="s">
        <v>454</v>
      </c>
      <c r="IR18" s="18" t="s">
        <v>747</v>
      </c>
      <c r="IS18" s="18" t="s">
        <v>747</v>
      </c>
      <c r="IU18" s="18" t="s">
        <v>454</v>
      </c>
      <c r="IV18" s="18" t="s">
        <v>454</v>
      </c>
      <c r="IW18" s="18" t="s">
        <v>454</v>
      </c>
      <c r="IX18" s="18" t="s">
        <v>454</v>
      </c>
      <c r="IY18" s="18" t="s">
        <v>746</v>
      </c>
      <c r="IZ18" s="18" t="s">
        <v>454</v>
      </c>
      <c r="JA18" s="18" t="s">
        <v>454</v>
      </c>
      <c r="JB18" s="18" t="s">
        <v>747</v>
      </c>
      <c r="JC18" s="18" t="s">
        <v>747</v>
      </c>
      <c r="JE18" s="18" t="s">
        <v>455</v>
      </c>
      <c r="JF18" s="18" t="s">
        <v>455</v>
      </c>
      <c r="JG18" s="18" t="s">
        <v>455</v>
      </c>
      <c r="JI18" s="18" t="s">
        <v>1328</v>
      </c>
      <c r="JJ18" s="18" t="s">
        <v>1328</v>
      </c>
      <c r="JK18" s="18" t="s">
        <v>1328</v>
      </c>
      <c r="JL18" s="18" t="s">
        <v>1328</v>
      </c>
      <c r="JM18" s="18" t="s">
        <v>1328</v>
      </c>
      <c r="JO18" s="18" t="s">
        <v>454</v>
      </c>
      <c r="JP18" s="18" t="s">
        <v>454</v>
      </c>
      <c r="JQ18" s="18" t="s">
        <v>454</v>
      </c>
      <c r="JR18" s="18" t="s">
        <v>454</v>
      </c>
      <c r="JS18" s="18" t="s">
        <v>776</v>
      </c>
      <c r="JT18" s="18" t="s">
        <v>454</v>
      </c>
      <c r="JU18" s="18" t="s">
        <v>454</v>
      </c>
      <c r="JV18" s="18" t="s">
        <v>880</v>
      </c>
      <c r="JX18" s="18" t="s">
        <v>735</v>
      </c>
      <c r="JY18" s="18" t="s">
        <v>735</v>
      </c>
      <c r="JZ18" s="18" t="s">
        <v>735</v>
      </c>
      <c r="KA18" s="18" t="s">
        <v>735</v>
      </c>
      <c r="KB18" s="18" t="s">
        <v>735</v>
      </c>
      <c r="KC18" s="18" t="s">
        <v>794</v>
      </c>
      <c r="KD18" s="18" t="s">
        <v>794</v>
      </c>
      <c r="KF18" s="18" t="s">
        <v>735</v>
      </c>
      <c r="KG18" s="18" t="s">
        <v>735</v>
      </c>
      <c r="KH18" s="18" t="s">
        <v>735</v>
      </c>
      <c r="KI18" s="18" t="s">
        <v>735</v>
      </c>
      <c r="KJ18" s="18" t="s">
        <v>735</v>
      </c>
      <c r="KK18" s="18" t="s">
        <v>735</v>
      </c>
      <c r="KL18" s="18" t="s">
        <v>794</v>
      </c>
      <c r="KM18" s="18" t="s">
        <v>794</v>
      </c>
      <c r="KO18" s="18" t="s">
        <v>456</v>
      </c>
      <c r="KQ18" s="18" t="s">
        <v>457</v>
      </c>
      <c r="KS18" s="18" t="s">
        <v>812</v>
      </c>
      <c r="KT18" s="18" t="s">
        <v>812</v>
      </c>
      <c r="KV18" s="18" t="s">
        <v>812</v>
      </c>
      <c r="KW18" s="18" t="s">
        <v>812</v>
      </c>
      <c r="KX18" s="18" t="s">
        <v>812</v>
      </c>
      <c r="KY18" s="18" t="s">
        <v>812</v>
      </c>
      <c r="LA18" s="18" t="s">
        <v>812</v>
      </c>
      <c r="LB18" s="18" t="s">
        <v>812</v>
      </c>
      <c r="LD18" s="18" t="s">
        <v>458</v>
      </c>
      <c r="LF18" s="18" t="s">
        <v>910</v>
      </c>
      <c r="LG18" s="18" t="s">
        <v>910</v>
      </c>
      <c r="LH18" s="18" t="s">
        <v>910</v>
      </c>
      <c r="LI18" s="18" t="s">
        <v>910</v>
      </c>
      <c r="LJ18" s="18" t="s">
        <v>911</v>
      </c>
      <c r="LL18" s="18" t="s">
        <v>535</v>
      </c>
      <c r="LN18" s="18" t="s">
        <v>840</v>
      </c>
      <c r="LO18" s="18" t="s">
        <v>840</v>
      </c>
      <c r="LP18" s="18" t="s">
        <v>840</v>
      </c>
      <c r="LQ18" s="18" t="s">
        <v>840</v>
      </c>
      <c r="LR18" s="18" t="s">
        <v>841</v>
      </c>
      <c r="LS18" s="18" t="s">
        <v>840</v>
      </c>
      <c r="LT18" s="18" t="s">
        <v>840</v>
      </c>
      <c r="LU18" s="18" t="s">
        <v>840</v>
      </c>
      <c r="LV18" s="18" t="s">
        <v>841</v>
      </c>
      <c r="LW18" s="18" t="s">
        <v>842</v>
      </c>
      <c r="LX18" s="18" t="s">
        <v>842</v>
      </c>
      <c r="LY18" s="18" t="s">
        <v>842</v>
      </c>
      <c r="MA18" s="18" t="s">
        <v>870</v>
      </c>
      <c r="MB18" s="18" t="s">
        <v>870</v>
      </c>
      <c r="MC18" s="18" t="s">
        <v>870</v>
      </c>
      <c r="MD18" s="18" t="s">
        <v>870</v>
      </c>
      <c r="ME18" s="18" t="s">
        <v>871</v>
      </c>
      <c r="MF18" s="18" t="s">
        <v>872</v>
      </c>
      <c r="MG18" s="18" t="s">
        <v>872</v>
      </c>
      <c r="MH18" s="18" t="s">
        <v>872</v>
      </c>
      <c r="MI18" s="18" t="s">
        <v>872</v>
      </c>
      <c r="MK18" s="18" t="s">
        <v>577</v>
      </c>
      <c r="ML18" s="18" t="s">
        <v>577</v>
      </c>
      <c r="MN18" s="18" t="s">
        <v>1503</v>
      </c>
      <c r="MO18" s="18" t="s">
        <v>1503</v>
      </c>
      <c r="MP18" s="18" t="s">
        <v>1504</v>
      </c>
      <c r="MQ18" s="18" t="s">
        <v>1504</v>
      </c>
      <c r="MR18" s="18" t="s">
        <v>1504</v>
      </c>
    </row>
    <row r="19" spans="1:356" ht="30" customHeight="1" x14ac:dyDescent="0.3">
      <c r="A19" s="15" t="s">
        <v>7</v>
      </c>
      <c r="B19" s="2" t="s">
        <v>8</v>
      </c>
      <c r="D19" s="2" t="s">
        <v>8</v>
      </c>
      <c r="E19" s="2" t="s">
        <v>8</v>
      </c>
      <c r="F19" s="2" t="s">
        <v>8</v>
      </c>
      <c r="G19" s="2" t="s">
        <v>8</v>
      </c>
      <c r="H19" s="2" t="s">
        <v>8</v>
      </c>
      <c r="J19" s="2" t="s">
        <v>8</v>
      </c>
      <c r="K19" s="12" t="s">
        <v>118</v>
      </c>
      <c r="L19" s="12" t="s">
        <v>118</v>
      </c>
      <c r="M19" s="2" t="s">
        <v>8</v>
      </c>
      <c r="O19" s="2" t="s">
        <v>8</v>
      </c>
      <c r="P19" s="12" t="s">
        <v>118</v>
      </c>
      <c r="R19" s="2" t="s">
        <v>8</v>
      </c>
      <c r="T19" s="2" t="s">
        <v>8</v>
      </c>
      <c r="V19" s="12" t="s">
        <v>118</v>
      </c>
      <c r="W19" s="12" t="s">
        <v>118</v>
      </c>
      <c r="Y19" s="2" t="s">
        <v>8</v>
      </c>
      <c r="Z19" s="2" t="s">
        <v>8</v>
      </c>
      <c r="AB19" s="2" t="s">
        <v>8</v>
      </c>
      <c r="AC19" s="2" t="s">
        <v>8</v>
      </c>
      <c r="AE19" s="2" t="s">
        <v>8</v>
      </c>
      <c r="AG19" s="2" t="s">
        <v>8</v>
      </c>
      <c r="AH19" s="2" t="s">
        <v>8</v>
      </c>
      <c r="AI19" s="2" t="s">
        <v>8</v>
      </c>
      <c r="AK19" s="2" t="s">
        <v>8</v>
      </c>
      <c r="AM19" s="2" t="s">
        <v>8</v>
      </c>
      <c r="AO19" s="2" t="s">
        <v>8</v>
      </c>
      <c r="AQ19" s="2" t="s">
        <v>8</v>
      </c>
      <c r="AR19" s="2" t="s">
        <v>8</v>
      </c>
      <c r="AS19" s="2" t="s">
        <v>8</v>
      </c>
      <c r="AU19" s="2" t="s">
        <v>8</v>
      </c>
      <c r="AV19" s="2" t="s">
        <v>8</v>
      </c>
      <c r="AW19" s="2" t="s">
        <v>8</v>
      </c>
      <c r="AX19" s="2" t="s">
        <v>8</v>
      </c>
      <c r="AZ19" s="2" t="s">
        <v>8</v>
      </c>
      <c r="BA19" s="2" t="s">
        <v>8</v>
      </c>
      <c r="BB19" s="2" t="s">
        <v>8</v>
      </c>
      <c r="BC19" s="2" t="s">
        <v>8</v>
      </c>
      <c r="BE19" s="2" t="s">
        <v>8</v>
      </c>
      <c r="BF19" s="2" t="s">
        <v>8</v>
      </c>
      <c r="BG19" s="2" t="s">
        <v>8</v>
      </c>
      <c r="BH19" s="2" t="s">
        <v>8</v>
      </c>
      <c r="BI19" s="2" t="s">
        <v>8</v>
      </c>
      <c r="BK19" s="2" t="s">
        <v>8</v>
      </c>
      <c r="BL19" s="2" t="s">
        <v>8</v>
      </c>
      <c r="BM19" s="2" t="s">
        <v>8</v>
      </c>
      <c r="BN19" s="2" t="s">
        <v>8</v>
      </c>
      <c r="BO19" s="2" t="s">
        <v>8</v>
      </c>
      <c r="BQ19" s="2" t="s">
        <v>8</v>
      </c>
      <c r="BS19" s="12" t="s">
        <v>118</v>
      </c>
      <c r="BU19" s="2" t="s">
        <v>8</v>
      </c>
      <c r="BV19" s="2" t="s">
        <v>8</v>
      </c>
      <c r="BW19" s="2" t="s">
        <v>8</v>
      </c>
      <c r="BY19" s="2" t="s">
        <v>8</v>
      </c>
      <c r="BZ19" s="2" t="s">
        <v>8</v>
      </c>
      <c r="CA19" s="2" t="s">
        <v>8</v>
      </c>
      <c r="CC19" s="2" t="s">
        <v>8</v>
      </c>
      <c r="CE19" s="2" t="s">
        <v>8</v>
      </c>
      <c r="CG19" s="2" t="s">
        <v>8</v>
      </c>
      <c r="CH19" s="2" t="s">
        <v>8</v>
      </c>
      <c r="CJ19" s="2" t="s">
        <v>8</v>
      </c>
      <c r="CL19" s="2" t="s">
        <v>8</v>
      </c>
      <c r="CN19" s="2" t="s">
        <v>8</v>
      </c>
      <c r="CP19" s="2" t="s">
        <v>8</v>
      </c>
      <c r="CQ19" s="2" t="s">
        <v>8</v>
      </c>
      <c r="CR19" s="2" t="s">
        <v>8</v>
      </c>
      <c r="CT19" s="2" t="s">
        <v>8</v>
      </c>
      <c r="CV19" s="2" t="s">
        <v>8</v>
      </c>
      <c r="CW19" s="2" t="s">
        <v>8</v>
      </c>
      <c r="CX19" s="2" t="s">
        <v>8</v>
      </c>
      <c r="CZ19" s="2" t="s">
        <v>8</v>
      </c>
      <c r="DB19" s="2" t="s">
        <v>8</v>
      </c>
      <c r="DC19" s="2" t="s">
        <v>8</v>
      </c>
      <c r="DD19" s="2" t="s">
        <v>8</v>
      </c>
      <c r="DF19" s="2" t="s">
        <v>8</v>
      </c>
      <c r="DG19" s="2" t="s">
        <v>8</v>
      </c>
      <c r="DI19" s="2" t="s">
        <v>8</v>
      </c>
      <c r="DJ19" s="2" t="s">
        <v>8</v>
      </c>
      <c r="DK19" s="2" t="s">
        <v>8</v>
      </c>
      <c r="DM19" s="2" t="s">
        <v>8</v>
      </c>
      <c r="DO19" s="2" t="s">
        <v>8</v>
      </c>
      <c r="DP19" s="2" t="s">
        <v>8</v>
      </c>
      <c r="DR19" s="2" t="s">
        <v>8</v>
      </c>
      <c r="DS19" s="2" t="s">
        <v>8</v>
      </c>
      <c r="DT19" s="2" t="s">
        <v>8</v>
      </c>
      <c r="DV19" s="2" t="s">
        <v>8</v>
      </c>
      <c r="DX19" s="2" t="s">
        <v>8</v>
      </c>
      <c r="DZ19" s="2" t="s">
        <v>8</v>
      </c>
      <c r="EA19" s="2" t="s">
        <v>8</v>
      </c>
      <c r="EB19" s="2" t="s">
        <v>8</v>
      </c>
      <c r="ED19" s="12" t="s">
        <v>1009</v>
      </c>
      <c r="EF19" s="12" t="s">
        <v>118</v>
      </c>
      <c r="EG19" s="12" t="s">
        <v>118</v>
      </c>
      <c r="EH19" s="12" t="s">
        <v>118</v>
      </c>
      <c r="EI19" s="61"/>
      <c r="EJ19" s="12" t="s">
        <v>118</v>
      </c>
      <c r="EK19" s="12" t="s">
        <v>118</v>
      </c>
      <c r="EL19" s="12" t="s">
        <v>118</v>
      </c>
      <c r="EN19" s="12" t="s">
        <v>118</v>
      </c>
      <c r="EP19" s="2" t="s">
        <v>8</v>
      </c>
      <c r="EQ19" s="2" t="s">
        <v>8</v>
      </c>
      <c r="ER19" s="2" t="s">
        <v>8</v>
      </c>
      <c r="ET19" s="2" t="s">
        <v>8</v>
      </c>
      <c r="EU19" s="2" t="s">
        <v>8</v>
      </c>
      <c r="EV19" s="2" t="s">
        <v>8</v>
      </c>
      <c r="EW19" s="2" t="s">
        <v>8</v>
      </c>
      <c r="EY19" s="2" t="s">
        <v>8</v>
      </c>
      <c r="EZ19" s="2" t="s">
        <v>8</v>
      </c>
      <c r="FA19" s="2" t="s">
        <v>8</v>
      </c>
      <c r="FC19" s="2" t="s">
        <v>8</v>
      </c>
      <c r="FE19" s="2" t="s">
        <v>8</v>
      </c>
      <c r="FF19" s="2" t="s">
        <v>8</v>
      </c>
      <c r="FH19" s="2" t="s">
        <v>8</v>
      </c>
      <c r="FI19" s="2" t="s">
        <v>8</v>
      </c>
      <c r="FJ19" s="2" t="s">
        <v>8</v>
      </c>
      <c r="FK19" s="2" t="s">
        <v>8</v>
      </c>
      <c r="FM19" s="2" t="s">
        <v>8</v>
      </c>
      <c r="FN19" s="2" t="s">
        <v>8</v>
      </c>
      <c r="FO19" s="2" t="s">
        <v>8</v>
      </c>
      <c r="FP19" s="2" t="s">
        <v>8</v>
      </c>
      <c r="FR19" s="2" t="s">
        <v>8</v>
      </c>
      <c r="FT19" s="2" t="s">
        <v>8</v>
      </c>
      <c r="FU19" s="2" t="s">
        <v>8</v>
      </c>
      <c r="FV19" s="2" t="s">
        <v>8</v>
      </c>
      <c r="FW19" s="2" t="s">
        <v>8</v>
      </c>
      <c r="FX19" s="2" t="s">
        <v>8</v>
      </c>
      <c r="FZ19" s="2" t="s">
        <v>8</v>
      </c>
      <c r="GA19" s="2" t="s">
        <v>8</v>
      </c>
      <c r="GB19" s="2" t="s">
        <v>8</v>
      </c>
      <c r="GD19" s="2" t="s">
        <v>8</v>
      </c>
      <c r="GE19" s="2" t="s">
        <v>8</v>
      </c>
      <c r="GF19" s="2" t="s">
        <v>8</v>
      </c>
      <c r="GG19" s="2" t="s">
        <v>8</v>
      </c>
      <c r="GI19" s="12" t="s">
        <v>118</v>
      </c>
      <c r="GJ19" s="12" t="s">
        <v>118</v>
      </c>
      <c r="GK19" s="12" t="s">
        <v>118</v>
      </c>
      <c r="GM19" s="12" t="s">
        <v>118</v>
      </c>
      <c r="GN19" s="12" t="s">
        <v>118</v>
      </c>
      <c r="GO19" s="12" t="s">
        <v>118</v>
      </c>
      <c r="GP19" s="12" t="s">
        <v>118</v>
      </c>
      <c r="GR19" s="12" t="s">
        <v>118</v>
      </c>
      <c r="GS19" s="12" t="s">
        <v>118</v>
      </c>
      <c r="GT19" s="12" t="s">
        <v>118</v>
      </c>
      <c r="GU19" s="12" t="s">
        <v>118</v>
      </c>
      <c r="GW19" s="2" t="s">
        <v>8</v>
      </c>
      <c r="GX19" s="2" t="s">
        <v>8</v>
      </c>
      <c r="GZ19" s="2" t="s">
        <v>8</v>
      </c>
      <c r="HA19" s="2" t="s">
        <v>8</v>
      </c>
      <c r="HB19" s="2" t="s">
        <v>8</v>
      </c>
      <c r="HC19" s="2" t="s">
        <v>8</v>
      </c>
      <c r="HE19" s="2" t="s">
        <v>8</v>
      </c>
      <c r="HF19" s="2" t="s">
        <v>8</v>
      </c>
      <c r="HG19" s="2" t="s">
        <v>8</v>
      </c>
      <c r="HH19" s="2" t="s">
        <v>8</v>
      </c>
      <c r="HI19" s="2" t="s">
        <v>8</v>
      </c>
      <c r="HJ19" s="2" t="s">
        <v>8</v>
      </c>
      <c r="HL19" s="2" t="s">
        <v>8</v>
      </c>
      <c r="HM19" s="2" t="s">
        <v>8</v>
      </c>
      <c r="HN19" s="2" t="s">
        <v>8</v>
      </c>
      <c r="HO19" s="2" t="s">
        <v>8</v>
      </c>
      <c r="HQ19" s="2" t="s">
        <v>8</v>
      </c>
      <c r="HR19" s="2" t="s">
        <v>8</v>
      </c>
      <c r="HS19" s="2" t="s">
        <v>8</v>
      </c>
      <c r="HT19" s="2" t="s">
        <v>8</v>
      </c>
      <c r="HV19" s="2" t="s">
        <v>8</v>
      </c>
      <c r="HW19" s="2" t="s">
        <v>8</v>
      </c>
      <c r="HX19" s="2" t="s">
        <v>8</v>
      </c>
      <c r="HY19" s="2" t="s">
        <v>8</v>
      </c>
      <c r="HZ19" s="2" t="s">
        <v>8</v>
      </c>
      <c r="IA19" s="2" t="s">
        <v>8</v>
      </c>
      <c r="IC19" s="2" t="s">
        <v>8</v>
      </c>
      <c r="ID19" s="2" t="s">
        <v>8</v>
      </c>
      <c r="IE19" s="2" t="s">
        <v>8</v>
      </c>
      <c r="IF19" s="2" t="s">
        <v>8</v>
      </c>
      <c r="IG19" s="2" t="s">
        <v>8</v>
      </c>
      <c r="IH19" s="2" t="s">
        <v>8</v>
      </c>
      <c r="IJ19" s="2" t="s">
        <v>8</v>
      </c>
      <c r="IK19" s="2" t="s">
        <v>8</v>
      </c>
      <c r="IL19" s="2" t="s">
        <v>8</v>
      </c>
      <c r="IM19" s="2" t="s">
        <v>8</v>
      </c>
      <c r="IO19" s="2" t="s">
        <v>8</v>
      </c>
      <c r="IP19" s="2" t="s">
        <v>8</v>
      </c>
      <c r="IQ19" s="2" t="s">
        <v>8</v>
      </c>
      <c r="IR19" s="2" t="s">
        <v>8</v>
      </c>
      <c r="IS19" s="2" t="s">
        <v>8</v>
      </c>
      <c r="IU19" s="2" t="s">
        <v>8</v>
      </c>
      <c r="IV19" s="2" t="s">
        <v>8</v>
      </c>
      <c r="IW19" s="2" t="s">
        <v>8</v>
      </c>
      <c r="IX19" s="2" t="s">
        <v>8</v>
      </c>
      <c r="IY19" s="12" t="s">
        <v>118</v>
      </c>
      <c r="IZ19" s="2" t="s">
        <v>8</v>
      </c>
      <c r="JA19" s="2" t="s">
        <v>8</v>
      </c>
      <c r="JB19" s="2" t="s">
        <v>8</v>
      </c>
      <c r="JC19" s="2" t="s">
        <v>8</v>
      </c>
      <c r="JE19" s="2" t="s">
        <v>8</v>
      </c>
      <c r="JF19" s="2" t="s">
        <v>8</v>
      </c>
      <c r="JG19" s="2" t="s">
        <v>8</v>
      </c>
      <c r="JI19" s="2" t="s">
        <v>8</v>
      </c>
      <c r="JJ19" s="2" t="s">
        <v>8</v>
      </c>
      <c r="JK19" s="2" t="s">
        <v>8</v>
      </c>
      <c r="JL19" s="2" t="s">
        <v>8</v>
      </c>
      <c r="JM19" s="2" t="s">
        <v>8</v>
      </c>
      <c r="JO19" s="2" t="s">
        <v>8</v>
      </c>
      <c r="JP19" s="2" t="s">
        <v>8</v>
      </c>
      <c r="JQ19" s="2" t="s">
        <v>8</v>
      </c>
      <c r="JR19" s="2" t="s">
        <v>8</v>
      </c>
      <c r="JS19" s="12" t="s">
        <v>118</v>
      </c>
      <c r="JT19" s="12" t="s">
        <v>8</v>
      </c>
      <c r="JU19" s="2" t="s">
        <v>8</v>
      </c>
      <c r="JV19" s="2" t="s">
        <v>8</v>
      </c>
      <c r="JX19" s="2" t="s">
        <v>8</v>
      </c>
      <c r="JY19" s="2" t="s">
        <v>8</v>
      </c>
      <c r="JZ19" s="2" t="s">
        <v>8</v>
      </c>
      <c r="KA19" s="2" t="s">
        <v>8</v>
      </c>
      <c r="KB19" s="2" t="s">
        <v>8</v>
      </c>
      <c r="KC19" s="2" t="s">
        <v>8</v>
      </c>
      <c r="KD19" s="2" t="s">
        <v>8</v>
      </c>
      <c r="KF19" s="2" t="s">
        <v>8</v>
      </c>
      <c r="KG19" s="2" t="s">
        <v>8</v>
      </c>
      <c r="KH19" s="2" t="s">
        <v>8</v>
      </c>
      <c r="KI19" s="2" t="s">
        <v>8</v>
      </c>
      <c r="KJ19" s="2" t="s">
        <v>8</v>
      </c>
      <c r="KK19" s="2" t="s">
        <v>8</v>
      </c>
      <c r="KL19" s="2" t="s">
        <v>8</v>
      </c>
      <c r="KM19" s="2" t="s">
        <v>8</v>
      </c>
      <c r="KO19" s="2" t="s">
        <v>8</v>
      </c>
      <c r="KQ19" s="2" t="s">
        <v>8</v>
      </c>
      <c r="KS19" s="2" t="s">
        <v>8</v>
      </c>
      <c r="KT19" s="2" t="s">
        <v>8</v>
      </c>
      <c r="KV19" s="2" t="s">
        <v>8</v>
      </c>
      <c r="KW19" s="2" t="s">
        <v>8</v>
      </c>
      <c r="KX19" s="2" t="s">
        <v>8</v>
      </c>
      <c r="KY19" s="2" t="s">
        <v>8</v>
      </c>
      <c r="LA19" s="2" t="s">
        <v>8</v>
      </c>
      <c r="LB19" s="2" t="s">
        <v>8</v>
      </c>
      <c r="LD19" s="54" t="s">
        <v>118</v>
      </c>
      <c r="LF19" s="54" t="s">
        <v>118</v>
      </c>
      <c r="LG19" s="54" t="s">
        <v>118</v>
      </c>
      <c r="LH19" s="54" t="s">
        <v>118</v>
      </c>
      <c r="LI19" s="54" t="s">
        <v>118</v>
      </c>
      <c r="LJ19" s="54" t="s">
        <v>118</v>
      </c>
      <c r="LL19" s="2" t="s">
        <v>8</v>
      </c>
      <c r="LN19" s="2" t="s">
        <v>8</v>
      </c>
      <c r="LO19" s="2" t="s">
        <v>8</v>
      </c>
      <c r="LP19" s="2" t="s">
        <v>8</v>
      </c>
      <c r="LQ19" s="2" t="s">
        <v>8</v>
      </c>
      <c r="LR19" s="54" t="s">
        <v>118</v>
      </c>
      <c r="LS19" s="2" t="s">
        <v>8</v>
      </c>
      <c r="LT19" s="2" t="s">
        <v>8</v>
      </c>
      <c r="LU19" s="2" t="s">
        <v>8</v>
      </c>
      <c r="LV19" s="54" t="s">
        <v>118</v>
      </c>
      <c r="LW19" s="2" t="s">
        <v>8</v>
      </c>
      <c r="LX19" s="2" t="s">
        <v>8</v>
      </c>
      <c r="LY19" s="2" t="s">
        <v>8</v>
      </c>
      <c r="MA19" s="54" t="s">
        <v>118</v>
      </c>
      <c r="MB19" s="54" t="s">
        <v>118</v>
      </c>
      <c r="MC19" s="54" t="s">
        <v>118</v>
      </c>
      <c r="MD19" s="54" t="s">
        <v>118</v>
      </c>
      <c r="ME19" s="54" t="s">
        <v>118</v>
      </c>
      <c r="MF19" s="54" t="s">
        <v>118</v>
      </c>
      <c r="MG19" s="54" t="s">
        <v>118</v>
      </c>
      <c r="MH19" s="54" t="s">
        <v>118</v>
      </c>
      <c r="MI19" s="54" t="s">
        <v>118</v>
      </c>
      <c r="MK19" s="12" t="s">
        <v>118</v>
      </c>
      <c r="ML19" s="12" t="s">
        <v>118</v>
      </c>
      <c r="MN19" s="2" t="s">
        <v>8</v>
      </c>
      <c r="MO19" s="2" t="s">
        <v>8</v>
      </c>
      <c r="MP19" s="12" t="s">
        <v>118</v>
      </c>
      <c r="MQ19" s="12" t="s">
        <v>118</v>
      </c>
      <c r="MR19" s="12" t="s">
        <v>118</v>
      </c>
    </row>
    <row r="20" spans="1:356" ht="37.5" customHeight="1" x14ac:dyDescent="0.3">
      <c r="A20" s="15" t="s">
        <v>128</v>
      </c>
      <c r="B20" s="2" t="s">
        <v>59</v>
      </c>
      <c r="D20" s="2" t="s">
        <v>59</v>
      </c>
      <c r="E20" s="2" t="s">
        <v>59</v>
      </c>
      <c r="F20" s="2" t="s">
        <v>59</v>
      </c>
      <c r="G20" s="2" t="s">
        <v>59</v>
      </c>
      <c r="H20" s="2" t="s">
        <v>59</v>
      </c>
      <c r="J20" s="2" t="s">
        <v>59</v>
      </c>
      <c r="K20" s="2" t="s">
        <v>59</v>
      </c>
      <c r="L20" s="2" t="s">
        <v>59</v>
      </c>
      <c r="M20" s="2" t="s">
        <v>59</v>
      </c>
      <c r="O20" s="2" t="s">
        <v>59</v>
      </c>
      <c r="P20" s="2" t="s">
        <v>59</v>
      </c>
      <c r="R20" s="2" t="s">
        <v>59</v>
      </c>
      <c r="T20" s="16" t="s">
        <v>59</v>
      </c>
      <c r="V20" s="16" t="s">
        <v>129</v>
      </c>
      <c r="W20" s="16" t="s">
        <v>129</v>
      </c>
      <c r="Y20" s="2" t="s">
        <v>59</v>
      </c>
      <c r="Z20" s="2" t="s">
        <v>59</v>
      </c>
      <c r="AB20" s="2" t="s">
        <v>59</v>
      </c>
      <c r="AC20" s="2" t="s">
        <v>59</v>
      </c>
      <c r="AE20" s="2" t="s">
        <v>59</v>
      </c>
      <c r="AG20" s="2" t="s">
        <v>59</v>
      </c>
      <c r="AH20" s="2" t="s">
        <v>59</v>
      </c>
      <c r="AI20" s="2" t="s">
        <v>59</v>
      </c>
      <c r="AK20" s="2" t="s">
        <v>59</v>
      </c>
      <c r="AM20" s="2" t="s">
        <v>59</v>
      </c>
      <c r="AO20" s="2" t="s">
        <v>59</v>
      </c>
      <c r="AQ20" s="2" t="s">
        <v>59</v>
      </c>
      <c r="AR20" s="2" t="s">
        <v>59</v>
      </c>
      <c r="AS20" s="2" t="s">
        <v>59</v>
      </c>
      <c r="AU20" s="2" t="s">
        <v>59</v>
      </c>
      <c r="AV20" s="2" t="s">
        <v>59</v>
      </c>
      <c r="AW20" s="2" t="s">
        <v>59</v>
      </c>
      <c r="AX20" s="2" t="s">
        <v>59</v>
      </c>
      <c r="AZ20" s="2" t="s">
        <v>59</v>
      </c>
      <c r="BA20" s="2" t="s">
        <v>59</v>
      </c>
      <c r="BB20" s="2" t="s">
        <v>59</v>
      </c>
      <c r="BC20" s="2" t="s">
        <v>59</v>
      </c>
      <c r="BE20" s="2" t="s">
        <v>59</v>
      </c>
      <c r="BF20" s="2" t="s">
        <v>59</v>
      </c>
      <c r="BG20" s="2" t="s">
        <v>59</v>
      </c>
      <c r="BH20" s="2" t="s">
        <v>59</v>
      </c>
      <c r="BI20" s="2" t="s">
        <v>59</v>
      </c>
      <c r="BK20" s="2" t="s">
        <v>59</v>
      </c>
      <c r="BL20" s="2" t="s">
        <v>59</v>
      </c>
      <c r="BM20" s="2" t="s">
        <v>59</v>
      </c>
      <c r="BN20" s="2" t="s">
        <v>59</v>
      </c>
      <c r="BO20" s="2" t="s">
        <v>59</v>
      </c>
      <c r="BQ20" s="2" t="s">
        <v>59</v>
      </c>
      <c r="BS20" s="16" t="s">
        <v>873</v>
      </c>
      <c r="BU20" s="2" t="s">
        <v>59</v>
      </c>
      <c r="BV20" s="2" t="s">
        <v>59</v>
      </c>
      <c r="BW20" s="2" t="s">
        <v>59</v>
      </c>
      <c r="BY20" s="2" t="s">
        <v>59</v>
      </c>
      <c r="BZ20" s="2" t="s">
        <v>59</v>
      </c>
      <c r="CA20" s="2" t="s">
        <v>59</v>
      </c>
      <c r="CC20" s="2" t="s">
        <v>59</v>
      </c>
      <c r="CE20" s="2" t="s">
        <v>59</v>
      </c>
      <c r="CG20" s="2" t="s">
        <v>59</v>
      </c>
      <c r="CH20" s="2" t="s">
        <v>59</v>
      </c>
      <c r="CJ20" s="2" t="s">
        <v>59</v>
      </c>
      <c r="CL20" s="2" t="s">
        <v>59</v>
      </c>
      <c r="CN20" s="2" t="s">
        <v>59</v>
      </c>
      <c r="CP20" s="2" t="s">
        <v>59</v>
      </c>
      <c r="CQ20" s="2" t="s">
        <v>59</v>
      </c>
      <c r="CR20" s="2" t="s">
        <v>59</v>
      </c>
      <c r="CT20" s="2" t="s">
        <v>59</v>
      </c>
      <c r="CV20" s="2" t="s">
        <v>59</v>
      </c>
      <c r="CW20" s="2" t="s">
        <v>59</v>
      </c>
      <c r="CX20" s="2" t="s">
        <v>59</v>
      </c>
      <c r="CZ20" s="2" t="s">
        <v>59</v>
      </c>
      <c r="DB20" s="2" t="s">
        <v>59</v>
      </c>
      <c r="DC20" s="2" t="s">
        <v>59</v>
      </c>
      <c r="DD20" s="2" t="s">
        <v>59</v>
      </c>
      <c r="DF20" s="2" t="s">
        <v>59</v>
      </c>
      <c r="DG20" s="2" t="s">
        <v>59</v>
      </c>
      <c r="DI20" s="2" t="s">
        <v>59</v>
      </c>
      <c r="DJ20" s="2" t="s">
        <v>59</v>
      </c>
      <c r="DK20" s="2" t="s">
        <v>59</v>
      </c>
      <c r="DM20" s="2" t="s">
        <v>59</v>
      </c>
      <c r="DO20" s="2" t="s">
        <v>59</v>
      </c>
      <c r="DP20" s="2" t="s">
        <v>59</v>
      </c>
      <c r="DR20" s="2" t="s">
        <v>59</v>
      </c>
      <c r="DS20" s="2" t="s">
        <v>59</v>
      </c>
      <c r="DT20" s="2" t="s">
        <v>59</v>
      </c>
      <c r="DV20" s="2" t="s">
        <v>59</v>
      </c>
      <c r="DX20" s="2" t="s">
        <v>8</v>
      </c>
      <c r="DZ20" s="2" t="s">
        <v>8</v>
      </c>
      <c r="EA20" s="2" t="s">
        <v>8</v>
      </c>
      <c r="EB20" s="2" t="s">
        <v>8</v>
      </c>
      <c r="ED20" s="16" t="s">
        <v>1005</v>
      </c>
      <c r="EF20" s="16" t="s">
        <v>1444</v>
      </c>
      <c r="EG20" s="16" t="s">
        <v>1444</v>
      </c>
      <c r="EH20" s="16" t="s">
        <v>1444</v>
      </c>
      <c r="EI20" s="61"/>
      <c r="EJ20" s="16" t="s">
        <v>1444</v>
      </c>
      <c r="EK20" s="16" t="s">
        <v>1444</v>
      </c>
      <c r="EL20" s="16" t="s">
        <v>1444</v>
      </c>
      <c r="EN20" s="16" t="s">
        <v>1444</v>
      </c>
      <c r="EP20" s="2" t="s">
        <v>59</v>
      </c>
      <c r="EQ20" s="2" t="s">
        <v>59</v>
      </c>
      <c r="ER20" s="2" t="s">
        <v>59</v>
      </c>
      <c r="ET20" s="2" t="s">
        <v>59</v>
      </c>
      <c r="EU20" s="2" t="s">
        <v>59</v>
      </c>
      <c r="EV20" s="2" t="s">
        <v>59</v>
      </c>
      <c r="EW20" s="2" t="s">
        <v>59</v>
      </c>
      <c r="EY20" s="2" t="s">
        <v>59</v>
      </c>
      <c r="EZ20" s="2" t="s">
        <v>59</v>
      </c>
      <c r="FA20" s="2" t="s">
        <v>59</v>
      </c>
      <c r="FC20" s="2" t="s">
        <v>59</v>
      </c>
      <c r="FE20" s="2" t="s">
        <v>59</v>
      </c>
      <c r="FF20" s="2" t="s">
        <v>59</v>
      </c>
      <c r="FH20" s="2" t="s">
        <v>59</v>
      </c>
      <c r="FI20" s="2" t="s">
        <v>59</v>
      </c>
      <c r="FJ20" s="2" t="s">
        <v>59</v>
      </c>
      <c r="FK20" s="2" t="s">
        <v>59</v>
      </c>
      <c r="FM20" s="2" t="s">
        <v>59</v>
      </c>
      <c r="FN20" s="2" t="s">
        <v>59</v>
      </c>
      <c r="FO20" s="2" t="s">
        <v>59</v>
      </c>
      <c r="FP20" s="2" t="s">
        <v>59</v>
      </c>
      <c r="FR20" s="2" t="s">
        <v>59</v>
      </c>
      <c r="FT20" s="2" t="s">
        <v>59</v>
      </c>
      <c r="FU20" s="2" t="s">
        <v>59</v>
      </c>
      <c r="FV20" s="2" t="s">
        <v>59</v>
      </c>
      <c r="FW20" s="2" t="s">
        <v>59</v>
      </c>
      <c r="FX20" s="2" t="s">
        <v>59</v>
      </c>
      <c r="FZ20" s="2" t="s">
        <v>59</v>
      </c>
      <c r="GA20" s="2" t="s">
        <v>59</v>
      </c>
      <c r="GB20" s="2" t="s">
        <v>59</v>
      </c>
      <c r="GD20" s="2" t="s">
        <v>59</v>
      </c>
      <c r="GE20" s="2" t="s">
        <v>59</v>
      </c>
      <c r="GF20" s="2" t="s">
        <v>59</v>
      </c>
      <c r="GG20" s="2" t="s">
        <v>59</v>
      </c>
      <c r="GI20" s="2" t="s">
        <v>129</v>
      </c>
      <c r="GJ20" s="2" t="s">
        <v>1729</v>
      </c>
      <c r="GK20" s="2" t="s">
        <v>129</v>
      </c>
      <c r="GM20" s="16" t="s">
        <v>129</v>
      </c>
      <c r="GN20" s="16" t="s">
        <v>129</v>
      </c>
      <c r="GO20" s="16" t="s">
        <v>129</v>
      </c>
      <c r="GP20" s="16" t="s">
        <v>129</v>
      </c>
      <c r="GR20" s="16" t="s">
        <v>129</v>
      </c>
      <c r="GS20" s="16" t="s">
        <v>129</v>
      </c>
      <c r="GT20" s="16" t="s">
        <v>129</v>
      </c>
      <c r="GU20" s="16" t="s">
        <v>129</v>
      </c>
      <c r="GW20" s="2" t="s">
        <v>59</v>
      </c>
      <c r="GX20" s="2" t="s">
        <v>59</v>
      </c>
      <c r="GZ20" s="2" t="s">
        <v>59</v>
      </c>
      <c r="HA20" s="2" t="s">
        <v>59</v>
      </c>
      <c r="HB20" s="2" t="s">
        <v>59</v>
      </c>
      <c r="HC20" s="2" t="s">
        <v>59</v>
      </c>
      <c r="HE20" s="2" t="s">
        <v>59</v>
      </c>
      <c r="HF20" s="2" t="s">
        <v>59</v>
      </c>
      <c r="HG20" s="2" t="s">
        <v>59</v>
      </c>
      <c r="HH20" s="2" t="s">
        <v>59</v>
      </c>
      <c r="HI20" s="2" t="s">
        <v>59</v>
      </c>
      <c r="HJ20" s="2" t="s">
        <v>59</v>
      </c>
      <c r="HL20" s="2" t="s">
        <v>59</v>
      </c>
      <c r="HM20" s="2" t="s">
        <v>59</v>
      </c>
      <c r="HN20" s="2" t="s">
        <v>59</v>
      </c>
      <c r="HO20" s="2" t="s">
        <v>59</v>
      </c>
      <c r="HQ20" s="2" t="s">
        <v>59</v>
      </c>
      <c r="HR20" s="2" t="s">
        <v>59</v>
      </c>
      <c r="HS20" s="2" t="s">
        <v>59</v>
      </c>
      <c r="HT20" s="2" t="s">
        <v>59</v>
      </c>
      <c r="HV20" s="2" t="s">
        <v>59</v>
      </c>
      <c r="HW20" s="2" t="s">
        <v>59</v>
      </c>
      <c r="HX20" s="2" t="s">
        <v>59</v>
      </c>
      <c r="HY20" s="2" t="s">
        <v>59</v>
      </c>
      <c r="HZ20" s="2" t="s">
        <v>59</v>
      </c>
      <c r="IA20" s="2" t="s">
        <v>59</v>
      </c>
      <c r="IC20" s="2" t="s">
        <v>59</v>
      </c>
      <c r="ID20" s="2" t="s">
        <v>59</v>
      </c>
      <c r="IE20" s="2" t="s">
        <v>59</v>
      </c>
      <c r="IF20" s="2" t="s">
        <v>59</v>
      </c>
      <c r="IG20" s="2" t="s">
        <v>59</v>
      </c>
      <c r="IH20" s="2" t="s">
        <v>59</v>
      </c>
      <c r="IJ20" s="2" t="s">
        <v>59</v>
      </c>
      <c r="IK20" s="2" t="s">
        <v>59</v>
      </c>
      <c r="IL20" s="2" t="s">
        <v>59</v>
      </c>
      <c r="IM20" s="2" t="s">
        <v>59</v>
      </c>
      <c r="IO20" s="2" t="s">
        <v>59</v>
      </c>
      <c r="IP20" s="2" t="s">
        <v>59</v>
      </c>
      <c r="IQ20" s="2" t="s">
        <v>59</v>
      </c>
      <c r="IR20" s="2" t="s">
        <v>59</v>
      </c>
      <c r="IS20" s="2" t="s">
        <v>59</v>
      </c>
      <c r="IU20" s="2" t="s">
        <v>59</v>
      </c>
      <c r="IV20" s="2" t="s">
        <v>59</v>
      </c>
      <c r="IW20" s="2" t="s">
        <v>59</v>
      </c>
      <c r="IX20" s="2" t="s">
        <v>59</v>
      </c>
      <c r="IY20" s="2" t="s">
        <v>59</v>
      </c>
      <c r="IZ20" s="2" t="s">
        <v>59</v>
      </c>
      <c r="JA20" s="2" t="s">
        <v>59</v>
      </c>
      <c r="JB20" s="2" t="s">
        <v>59</v>
      </c>
      <c r="JC20" s="2" t="s">
        <v>59</v>
      </c>
      <c r="JE20" s="2" t="s">
        <v>59</v>
      </c>
      <c r="JF20" s="2" t="s">
        <v>59</v>
      </c>
      <c r="JG20" s="2" t="s">
        <v>59</v>
      </c>
      <c r="JI20" s="2" t="s">
        <v>59</v>
      </c>
      <c r="JJ20" s="2" t="s">
        <v>59</v>
      </c>
      <c r="JK20" s="2" t="s">
        <v>59</v>
      </c>
      <c r="JL20" s="2" t="s">
        <v>59</v>
      </c>
      <c r="JM20" s="2" t="s">
        <v>59</v>
      </c>
      <c r="JO20" s="2" t="s">
        <v>59</v>
      </c>
      <c r="JP20" s="2" t="s">
        <v>59</v>
      </c>
      <c r="JQ20" s="2" t="s">
        <v>59</v>
      </c>
      <c r="JR20" s="2" t="s">
        <v>59</v>
      </c>
      <c r="JS20" s="2" t="s">
        <v>59</v>
      </c>
      <c r="JT20" s="2" t="s">
        <v>59</v>
      </c>
      <c r="JU20" s="2" t="s">
        <v>59</v>
      </c>
      <c r="JV20" s="2" t="s">
        <v>59</v>
      </c>
      <c r="JX20" s="2" t="s">
        <v>59</v>
      </c>
      <c r="JY20" s="2" t="s">
        <v>59</v>
      </c>
      <c r="JZ20" s="2" t="s">
        <v>59</v>
      </c>
      <c r="KA20" s="2" t="s">
        <v>59</v>
      </c>
      <c r="KB20" s="2" t="s">
        <v>59</v>
      </c>
      <c r="KC20" s="2" t="s">
        <v>59</v>
      </c>
      <c r="KD20" s="2" t="s">
        <v>59</v>
      </c>
      <c r="KF20" s="2" t="s">
        <v>59</v>
      </c>
      <c r="KG20" s="2" t="s">
        <v>59</v>
      </c>
      <c r="KH20" s="2" t="s">
        <v>59</v>
      </c>
      <c r="KI20" s="2" t="s">
        <v>59</v>
      </c>
      <c r="KJ20" s="2" t="s">
        <v>59</v>
      </c>
      <c r="KK20" s="2" t="s">
        <v>59</v>
      </c>
      <c r="KL20" s="2" t="s">
        <v>59</v>
      </c>
      <c r="KM20" s="2" t="s">
        <v>59</v>
      </c>
      <c r="KO20" s="2" t="s">
        <v>59</v>
      </c>
      <c r="KQ20" s="2" t="s">
        <v>59</v>
      </c>
      <c r="KS20" s="2" t="s">
        <v>59</v>
      </c>
      <c r="KT20" s="2" t="s">
        <v>59</v>
      </c>
      <c r="KV20" s="16" t="s">
        <v>59</v>
      </c>
      <c r="KW20" s="16" t="s">
        <v>59</v>
      </c>
      <c r="KX20" s="16" t="s">
        <v>59</v>
      </c>
      <c r="KY20" s="16" t="s">
        <v>59</v>
      </c>
      <c r="LA20" s="16" t="s">
        <v>59</v>
      </c>
      <c r="LB20" s="16" t="s">
        <v>59</v>
      </c>
      <c r="LD20" s="16" t="s">
        <v>129</v>
      </c>
      <c r="LF20" s="16" t="s">
        <v>873</v>
      </c>
      <c r="LG20" s="16" t="s">
        <v>873</v>
      </c>
      <c r="LH20" s="16" t="s">
        <v>873</v>
      </c>
      <c r="LI20" s="16" t="s">
        <v>873</v>
      </c>
      <c r="LJ20" s="16" t="s">
        <v>873</v>
      </c>
      <c r="LL20" s="16" t="s">
        <v>59</v>
      </c>
      <c r="LN20" s="16" t="s">
        <v>59</v>
      </c>
      <c r="LO20" s="16" t="s">
        <v>59</v>
      </c>
      <c r="LP20" s="16" t="s">
        <v>59</v>
      </c>
      <c r="LQ20" s="16" t="s">
        <v>59</v>
      </c>
      <c r="LR20" s="16" t="s">
        <v>59</v>
      </c>
      <c r="LS20" s="16" t="s">
        <v>59</v>
      </c>
      <c r="LT20" s="16" t="s">
        <v>59</v>
      </c>
      <c r="LU20" s="16" t="s">
        <v>59</v>
      </c>
      <c r="LV20" s="16" t="s">
        <v>59</v>
      </c>
      <c r="LW20" s="16" t="s">
        <v>59</v>
      </c>
      <c r="LX20" s="16" t="s">
        <v>59</v>
      </c>
      <c r="LY20" s="16" t="s">
        <v>59</v>
      </c>
      <c r="MA20" s="16" t="s">
        <v>873</v>
      </c>
      <c r="MB20" s="16" t="s">
        <v>873</v>
      </c>
      <c r="MC20" s="16" t="s">
        <v>873</v>
      </c>
      <c r="MD20" s="16" t="s">
        <v>873</v>
      </c>
      <c r="ME20" s="16" t="s">
        <v>873</v>
      </c>
      <c r="MF20" s="16" t="s">
        <v>873</v>
      </c>
      <c r="MG20" s="16" t="s">
        <v>873</v>
      </c>
      <c r="MH20" s="16" t="s">
        <v>873</v>
      </c>
      <c r="MI20" s="16" t="s">
        <v>873</v>
      </c>
      <c r="MK20" s="2" t="s">
        <v>522</v>
      </c>
      <c r="ML20" s="2" t="s">
        <v>522</v>
      </c>
      <c r="MN20" s="2" t="s">
        <v>1270</v>
      </c>
      <c r="MO20" s="2" t="s">
        <v>1270</v>
      </c>
      <c r="MP20" s="2" t="s">
        <v>522</v>
      </c>
      <c r="MQ20" s="2" t="s">
        <v>522</v>
      </c>
      <c r="MR20" s="2" t="s">
        <v>522</v>
      </c>
    </row>
    <row r="21" spans="1:356" ht="22.5" customHeight="1" x14ac:dyDescent="0.3">
      <c r="A21" s="15" t="s">
        <v>9</v>
      </c>
      <c r="B21" s="2" t="s">
        <v>8</v>
      </c>
      <c r="D21" s="2" t="s">
        <v>8</v>
      </c>
      <c r="E21" s="2" t="s">
        <v>8</v>
      </c>
      <c r="F21" s="2" t="s">
        <v>8</v>
      </c>
      <c r="G21" s="2" t="s">
        <v>8</v>
      </c>
      <c r="H21" s="2" t="s">
        <v>8</v>
      </c>
      <c r="J21" s="2" t="s">
        <v>8</v>
      </c>
      <c r="K21" s="2" t="s">
        <v>8</v>
      </c>
      <c r="L21" s="2" t="s">
        <v>8</v>
      </c>
      <c r="M21" s="2" t="s">
        <v>8</v>
      </c>
      <c r="O21" s="2" t="s">
        <v>8</v>
      </c>
      <c r="P21" s="2" t="s">
        <v>8</v>
      </c>
      <c r="R21" s="2" t="s">
        <v>8</v>
      </c>
      <c r="T21" s="2" t="s">
        <v>8</v>
      </c>
      <c r="V21" s="2" t="s">
        <v>8</v>
      </c>
      <c r="W21" s="2" t="s">
        <v>8</v>
      </c>
      <c r="Y21" s="2" t="s">
        <v>8</v>
      </c>
      <c r="Z21" s="2" t="s">
        <v>8</v>
      </c>
      <c r="AB21" s="2" t="s">
        <v>8</v>
      </c>
      <c r="AC21" s="2" t="s">
        <v>8</v>
      </c>
      <c r="AE21" s="2" t="s">
        <v>8</v>
      </c>
      <c r="AG21" s="2" t="s">
        <v>8</v>
      </c>
      <c r="AH21" s="2" t="s">
        <v>8</v>
      </c>
      <c r="AI21" s="2" t="s">
        <v>8</v>
      </c>
      <c r="AK21" s="2" t="s">
        <v>8</v>
      </c>
      <c r="AM21" s="140" t="s">
        <v>8</v>
      </c>
      <c r="AO21" s="2" t="s">
        <v>8</v>
      </c>
      <c r="AQ21" s="2" t="s">
        <v>8</v>
      </c>
      <c r="AR21" s="2" t="s">
        <v>8</v>
      </c>
      <c r="AS21" s="2" t="s">
        <v>8</v>
      </c>
      <c r="AU21" s="140" t="s">
        <v>8</v>
      </c>
      <c r="AV21" s="140" t="s">
        <v>8</v>
      </c>
      <c r="AW21" s="140" t="s">
        <v>8</v>
      </c>
      <c r="AX21" s="140" t="s">
        <v>8</v>
      </c>
      <c r="AZ21" s="2" t="s">
        <v>8</v>
      </c>
      <c r="BA21" s="2" t="s">
        <v>8</v>
      </c>
      <c r="BB21" s="2" t="s">
        <v>8</v>
      </c>
      <c r="BC21" s="2" t="s">
        <v>8</v>
      </c>
      <c r="BE21" s="2" t="s">
        <v>8</v>
      </c>
      <c r="BF21" s="2" t="s">
        <v>8</v>
      </c>
      <c r="BG21" s="2" t="s">
        <v>8</v>
      </c>
      <c r="BH21" s="2" t="s">
        <v>8</v>
      </c>
      <c r="BI21" s="2" t="s">
        <v>8</v>
      </c>
      <c r="BK21" s="140" t="s">
        <v>8</v>
      </c>
      <c r="BL21" s="140" t="s">
        <v>8</v>
      </c>
      <c r="BM21" s="140" t="s">
        <v>8</v>
      </c>
      <c r="BN21" s="140" t="s">
        <v>8</v>
      </c>
      <c r="BO21" s="140" t="s">
        <v>8</v>
      </c>
      <c r="BQ21" s="140" t="s">
        <v>8</v>
      </c>
      <c r="BS21" s="140" t="s">
        <v>8</v>
      </c>
      <c r="BU21" s="2" t="s">
        <v>8</v>
      </c>
      <c r="BV21" s="2" t="s">
        <v>8</v>
      </c>
      <c r="BW21" s="2" t="s">
        <v>8</v>
      </c>
      <c r="BY21" s="140" t="s">
        <v>8</v>
      </c>
      <c r="BZ21" s="140" t="s">
        <v>8</v>
      </c>
      <c r="CA21" s="140" t="s">
        <v>8</v>
      </c>
      <c r="CC21" s="2" t="s">
        <v>8</v>
      </c>
      <c r="CE21" s="2" t="s">
        <v>8</v>
      </c>
      <c r="CG21" s="140" t="s">
        <v>8</v>
      </c>
      <c r="CH21" s="140" t="s">
        <v>8</v>
      </c>
      <c r="CJ21" s="140" t="s">
        <v>8</v>
      </c>
      <c r="CL21" s="2" t="s">
        <v>8</v>
      </c>
      <c r="CN21" s="2" t="s">
        <v>8</v>
      </c>
      <c r="CP21" s="140" t="s">
        <v>8</v>
      </c>
      <c r="CQ21" s="140" t="s">
        <v>8</v>
      </c>
      <c r="CR21" s="140" t="s">
        <v>8</v>
      </c>
      <c r="CT21" s="140" t="s">
        <v>8</v>
      </c>
      <c r="CV21" s="140" t="s">
        <v>8</v>
      </c>
      <c r="CW21" s="140" t="s">
        <v>8</v>
      </c>
      <c r="CX21" s="140" t="s">
        <v>8</v>
      </c>
      <c r="CZ21" s="140" t="s">
        <v>8</v>
      </c>
      <c r="DB21" s="2" t="s">
        <v>8</v>
      </c>
      <c r="DC21" s="2" t="s">
        <v>8</v>
      </c>
      <c r="DD21" s="2" t="s">
        <v>8</v>
      </c>
      <c r="DF21" s="2" t="s">
        <v>8</v>
      </c>
      <c r="DG21" s="2" t="s">
        <v>8</v>
      </c>
      <c r="DI21" s="140" t="s">
        <v>8</v>
      </c>
      <c r="DJ21" s="140" t="s">
        <v>8</v>
      </c>
      <c r="DK21" s="140" t="s">
        <v>8</v>
      </c>
      <c r="DM21" s="2" t="s">
        <v>8</v>
      </c>
      <c r="DO21" s="140" t="s">
        <v>8</v>
      </c>
      <c r="DP21" s="140" t="s">
        <v>8</v>
      </c>
      <c r="DR21" s="140" t="s">
        <v>8</v>
      </c>
      <c r="DS21" s="140" t="s">
        <v>8</v>
      </c>
      <c r="DT21" s="140" t="s">
        <v>8</v>
      </c>
      <c r="DV21" s="140" t="s">
        <v>8</v>
      </c>
      <c r="DX21" s="2" t="s">
        <v>8</v>
      </c>
      <c r="DZ21" s="140" t="s">
        <v>8</v>
      </c>
      <c r="EA21" s="140" t="s">
        <v>8</v>
      </c>
      <c r="EB21" s="140" t="s">
        <v>8</v>
      </c>
      <c r="ED21" s="140" t="s">
        <v>8</v>
      </c>
      <c r="EF21" s="140" t="s">
        <v>8</v>
      </c>
      <c r="EG21" s="140" t="s">
        <v>8</v>
      </c>
      <c r="EH21" s="140" t="s">
        <v>8</v>
      </c>
      <c r="EI21" s="61"/>
      <c r="EJ21" s="2" t="s">
        <v>8</v>
      </c>
      <c r="EK21" s="2" t="s">
        <v>8</v>
      </c>
      <c r="EL21" s="2" t="s">
        <v>8</v>
      </c>
      <c r="EN21" s="2" t="s">
        <v>8</v>
      </c>
      <c r="EP21" s="140" t="s">
        <v>8</v>
      </c>
      <c r="EQ21" s="140" t="s">
        <v>8</v>
      </c>
      <c r="ER21" s="140" t="s">
        <v>8</v>
      </c>
      <c r="ET21" s="140" t="s">
        <v>8</v>
      </c>
      <c r="EU21" s="140" t="s">
        <v>8</v>
      </c>
      <c r="EV21" s="140" t="s">
        <v>8</v>
      </c>
      <c r="EW21" s="140" t="s">
        <v>8</v>
      </c>
      <c r="EY21" s="140" t="s">
        <v>8</v>
      </c>
      <c r="EZ21" s="140" t="s">
        <v>8</v>
      </c>
      <c r="FA21" s="140" t="s">
        <v>8</v>
      </c>
      <c r="FC21" s="2" t="s">
        <v>8</v>
      </c>
      <c r="FE21" s="2" t="s">
        <v>8</v>
      </c>
      <c r="FF21" s="2" t="s">
        <v>8</v>
      </c>
      <c r="FH21" s="140" t="s">
        <v>8</v>
      </c>
      <c r="FI21" s="140" t="s">
        <v>8</v>
      </c>
      <c r="FJ21" s="140" t="s">
        <v>8</v>
      </c>
      <c r="FK21" s="140" t="s">
        <v>8</v>
      </c>
      <c r="FM21" s="140" t="s">
        <v>8</v>
      </c>
      <c r="FN21" s="140" t="s">
        <v>8</v>
      </c>
      <c r="FO21" s="140" t="s">
        <v>8</v>
      </c>
      <c r="FP21" s="140" t="s">
        <v>8</v>
      </c>
      <c r="FR21" s="2" t="s">
        <v>8</v>
      </c>
      <c r="FT21" s="140" t="s">
        <v>8</v>
      </c>
      <c r="FU21" s="140" t="s">
        <v>8</v>
      </c>
      <c r="FV21" s="140" t="s">
        <v>8</v>
      </c>
      <c r="FW21" s="140" t="s">
        <v>8</v>
      </c>
      <c r="FX21" s="140" t="s">
        <v>8</v>
      </c>
      <c r="FZ21" s="2" t="s">
        <v>8</v>
      </c>
      <c r="GA21" s="2" t="s">
        <v>8</v>
      </c>
      <c r="GB21" s="2" t="s">
        <v>8</v>
      </c>
      <c r="GD21" s="2" t="s">
        <v>8</v>
      </c>
      <c r="GE21" s="2" t="s">
        <v>8</v>
      </c>
      <c r="GF21" s="2" t="s">
        <v>8</v>
      </c>
      <c r="GG21" s="2" t="s">
        <v>8</v>
      </c>
      <c r="GI21" s="2" t="s">
        <v>8</v>
      </c>
      <c r="GJ21" s="2" t="s">
        <v>8</v>
      </c>
      <c r="GK21" s="2" t="s">
        <v>8</v>
      </c>
      <c r="GM21" s="2" t="s">
        <v>8</v>
      </c>
      <c r="GN21" s="2" t="s">
        <v>8</v>
      </c>
      <c r="GO21" s="2" t="s">
        <v>8</v>
      </c>
      <c r="GP21" s="2" t="s">
        <v>8</v>
      </c>
      <c r="GR21" s="2" t="s">
        <v>8</v>
      </c>
      <c r="GS21" s="2" t="s">
        <v>8</v>
      </c>
      <c r="GT21" s="2" t="s">
        <v>8</v>
      </c>
      <c r="GU21" s="2" t="s">
        <v>8</v>
      </c>
      <c r="GW21" s="2" t="s">
        <v>8</v>
      </c>
      <c r="GX21" s="2" t="s">
        <v>8</v>
      </c>
      <c r="GZ21" s="2" t="s">
        <v>8</v>
      </c>
      <c r="HA21" s="2" t="s">
        <v>8</v>
      </c>
      <c r="HB21" s="2" t="s">
        <v>8</v>
      </c>
      <c r="HC21" s="2" t="s">
        <v>8</v>
      </c>
      <c r="HE21" s="2" t="s">
        <v>8</v>
      </c>
      <c r="HF21" s="2" t="s">
        <v>8</v>
      </c>
      <c r="HG21" s="2" t="s">
        <v>8</v>
      </c>
      <c r="HH21" s="2" t="s">
        <v>8</v>
      </c>
      <c r="HI21" s="2" t="s">
        <v>8</v>
      </c>
      <c r="HJ21" s="2" t="s">
        <v>8</v>
      </c>
      <c r="HL21" s="2" t="s">
        <v>8</v>
      </c>
      <c r="HM21" s="2" t="s">
        <v>8</v>
      </c>
      <c r="HN21" s="2" t="s">
        <v>8</v>
      </c>
      <c r="HO21" s="2" t="s">
        <v>8</v>
      </c>
      <c r="HQ21" s="2" t="s">
        <v>8</v>
      </c>
      <c r="HR21" s="2" t="s">
        <v>8</v>
      </c>
      <c r="HS21" s="2" t="s">
        <v>8</v>
      </c>
      <c r="HT21" s="2" t="s">
        <v>8</v>
      </c>
      <c r="HV21" s="2" t="s">
        <v>8</v>
      </c>
      <c r="HW21" s="2" t="s">
        <v>8</v>
      </c>
      <c r="HX21" s="2" t="s">
        <v>8</v>
      </c>
      <c r="HY21" s="2" t="s">
        <v>8</v>
      </c>
      <c r="HZ21" s="2" t="s">
        <v>8</v>
      </c>
      <c r="IA21" s="2" t="s">
        <v>8</v>
      </c>
      <c r="IC21" s="2" t="s">
        <v>8</v>
      </c>
      <c r="ID21" s="2" t="s">
        <v>8</v>
      </c>
      <c r="IE21" s="2" t="s">
        <v>8</v>
      </c>
      <c r="IF21" s="2" t="s">
        <v>8</v>
      </c>
      <c r="IG21" s="2" t="s">
        <v>8</v>
      </c>
      <c r="IH21" s="2" t="s">
        <v>8</v>
      </c>
      <c r="IJ21" s="2" t="s">
        <v>8</v>
      </c>
      <c r="IK21" s="2" t="s">
        <v>8</v>
      </c>
      <c r="IL21" s="2" t="s">
        <v>8</v>
      </c>
      <c r="IM21" s="2" t="s">
        <v>8</v>
      </c>
      <c r="IO21" s="2" t="s">
        <v>8</v>
      </c>
      <c r="IP21" s="2" t="s">
        <v>8</v>
      </c>
      <c r="IQ21" s="2" t="s">
        <v>8</v>
      </c>
      <c r="IR21" s="2" t="s">
        <v>8</v>
      </c>
      <c r="IS21" s="2" t="s">
        <v>8</v>
      </c>
      <c r="IU21" s="2" t="s">
        <v>8</v>
      </c>
      <c r="IV21" s="2" t="s">
        <v>8</v>
      </c>
      <c r="IW21" s="2" t="s">
        <v>8</v>
      </c>
      <c r="IX21" s="2" t="s">
        <v>8</v>
      </c>
      <c r="IY21" s="2" t="s">
        <v>8</v>
      </c>
      <c r="IZ21" s="2" t="s">
        <v>8</v>
      </c>
      <c r="JA21" s="2" t="s">
        <v>8</v>
      </c>
      <c r="JB21" s="2" t="s">
        <v>8</v>
      </c>
      <c r="JC21" s="2" t="s">
        <v>8</v>
      </c>
      <c r="JE21" s="2" t="s">
        <v>8</v>
      </c>
      <c r="JF21" s="2" t="s">
        <v>8</v>
      </c>
      <c r="JG21" s="2" t="s">
        <v>8</v>
      </c>
      <c r="JI21" s="2" t="s">
        <v>8</v>
      </c>
      <c r="JJ21" s="2" t="s">
        <v>8</v>
      </c>
      <c r="JK21" s="2" t="s">
        <v>8</v>
      </c>
      <c r="JL21" s="2" t="s">
        <v>8</v>
      </c>
      <c r="JM21" s="2" t="s">
        <v>8</v>
      </c>
      <c r="JO21" s="2" t="s">
        <v>8</v>
      </c>
      <c r="JP21" s="2" t="s">
        <v>8</v>
      </c>
      <c r="JQ21" s="2" t="s">
        <v>8</v>
      </c>
      <c r="JR21" s="2" t="s">
        <v>8</v>
      </c>
      <c r="JS21" s="2" t="s">
        <v>8</v>
      </c>
      <c r="JT21" s="2" t="s">
        <v>8</v>
      </c>
      <c r="JU21" s="2" t="s">
        <v>8</v>
      </c>
      <c r="JV21" s="2" t="s">
        <v>8</v>
      </c>
      <c r="JX21" s="2" t="s">
        <v>8</v>
      </c>
      <c r="JY21" s="2" t="s">
        <v>8</v>
      </c>
      <c r="JZ21" s="2" t="s">
        <v>8</v>
      </c>
      <c r="KA21" s="2" t="s">
        <v>8</v>
      </c>
      <c r="KB21" s="2" t="s">
        <v>8</v>
      </c>
      <c r="KC21" s="2" t="s">
        <v>8</v>
      </c>
      <c r="KD21" s="2" t="s">
        <v>8</v>
      </c>
      <c r="KF21" s="2" t="s">
        <v>8</v>
      </c>
      <c r="KG21" s="2" t="s">
        <v>8</v>
      </c>
      <c r="KH21" s="2" t="s">
        <v>8</v>
      </c>
      <c r="KI21" s="2" t="s">
        <v>8</v>
      </c>
      <c r="KJ21" s="2" t="s">
        <v>8</v>
      </c>
      <c r="KK21" s="2" t="s">
        <v>8</v>
      </c>
      <c r="KL21" s="2" t="s">
        <v>8</v>
      </c>
      <c r="KM21" s="2" t="s">
        <v>8</v>
      </c>
      <c r="KO21" s="2" t="s">
        <v>8</v>
      </c>
      <c r="KQ21" s="2" t="s">
        <v>8</v>
      </c>
      <c r="KS21" s="2" t="s">
        <v>8</v>
      </c>
      <c r="KT21" s="2" t="s">
        <v>8</v>
      </c>
      <c r="KV21" s="2" t="s">
        <v>8</v>
      </c>
      <c r="KW21" s="2" t="s">
        <v>8</v>
      </c>
      <c r="KX21" s="2" t="s">
        <v>8</v>
      </c>
      <c r="KY21" s="2" t="s">
        <v>8</v>
      </c>
      <c r="LA21" s="2" t="s">
        <v>8</v>
      </c>
      <c r="LB21" s="2" t="s">
        <v>8</v>
      </c>
      <c r="LD21" s="2" t="s">
        <v>8</v>
      </c>
      <c r="LF21" s="2" t="s">
        <v>8</v>
      </c>
      <c r="LG21" s="2" t="s">
        <v>8</v>
      </c>
      <c r="LH21" s="2" t="s">
        <v>8</v>
      </c>
      <c r="LI21" s="2" t="s">
        <v>8</v>
      </c>
      <c r="LJ21" s="2" t="s">
        <v>8</v>
      </c>
      <c r="LL21" s="2" t="s">
        <v>8</v>
      </c>
      <c r="LN21" s="2" t="s">
        <v>8</v>
      </c>
      <c r="LO21" s="2" t="s">
        <v>8</v>
      </c>
      <c r="LP21" s="2" t="s">
        <v>8</v>
      </c>
      <c r="LQ21" s="2" t="s">
        <v>8</v>
      </c>
      <c r="LR21" s="2" t="s">
        <v>8</v>
      </c>
      <c r="LS21" s="2" t="s">
        <v>8</v>
      </c>
      <c r="LT21" s="2" t="s">
        <v>8</v>
      </c>
      <c r="LU21" s="2" t="s">
        <v>8</v>
      </c>
      <c r="LV21" s="2" t="s">
        <v>8</v>
      </c>
      <c r="LW21" s="2" t="s">
        <v>8</v>
      </c>
      <c r="LX21" s="2" t="s">
        <v>8</v>
      </c>
      <c r="LY21" s="2" t="s">
        <v>8</v>
      </c>
      <c r="MA21" s="2" t="s">
        <v>8</v>
      </c>
      <c r="MB21" s="2" t="s">
        <v>8</v>
      </c>
      <c r="MC21" s="2" t="s">
        <v>8</v>
      </c>
      <c r="MD21" s="2" t="s">
        <v>8</v>
      </c>
      <c r="ME21" s="2" t="s">
        <v>8</v>
      </c>
      <c r="MF21" s="2" t="s">
        <v>8</v>
      </c>
      <c r="MG21" s="2" t="s">
        <v>8</v>
      </c>
      <c r="MH21" s="2" t="s">
        <v>8</v>
      </c>
      <c r="MI21" s="2" t="s">
        <v>8</v>
      </c>
      <c r="MK21" s="2" t="s">
        <v>8</v>
      </c>
      <c r="ML21" s="2" t="s">
        <v>8</v>
      </c>
      <c r="MN21" s="2" t="s">
        <v>8</v>
      </c>
      <c r="MO21" s="2" t="s">
        <v>8</v>
      </c>
      <c r="MP21" s="2" t="s">
        <v>8</v>
      </c>
      <c r="MQ21" s="2" t="s">
        <v>8</v>
      </c>
      <c r="MR21" s="2" t="s">
        <v>8</v>
      </c>
    </row>
    <row r="22" spans="1:356" ht="37.5" customHeight="1" x14ac:dyDescent="0.3">
      <c r="A22" s="19" t="s">
        <v>33</v>
      </c>
      <c r="B22" s="20" t="s">
        <v>34</v>
      </c>
      <c r="D22" s="20" t="s">
        <v>34</v>
      </c>
      <c r="E22" s="20" t="s">
        <v>1486</v>
      </c>
      <c r="F22" s="20" t="s">
        <v>34</v>
      </c>
      <c r="G22" s="20" t="s">
        <v>1486</v>
      </c>
      <c r="H22" s="20" t="s">
        <v>34</v>
      </c>
      <c r="J22" s="20" t="s">
        <v>34</v>
      </c>
      <c r="K22" s="20" t="s">
        <v>1486</v>
      </c>
      <c r="L22" s="20" t="s">
        <v>1486</v>
      </c>
      <c r="M22" s="20" t="s">
        <v>34</v>
      </c>
      <c r="O22" s="20" t="s">
        <v>1486</v>
      </c>
      <c r="P22" s="20" t="s">
        <v>34</v>
      </c>
      <c r="R22" s="20" t="s">
        <v>34</v>
      </c>
      <c r="T22" s="20" t="s">
        <v>34</v>
      </c>
      <c r="V22" s="20" t="s">
        <v>34</v>
      </c>
      <c r="W22" s="20" t="s">
        <v>34</v>
      </c>
      <c r="Y22" s="20" t="s">
        <v>34</v>
      </c>
      <c r="Z22" s="20" t="s">
        <v>34</v>
      </c>
      <c r="AB22" s="20" t="s">
        <v>34</v>
      </c>
      <c r="AC22" s="20" t="s">
        <v>34</v>
      </c>
      <c r="AE22" s="20" t="s">
        <v>34</v>
      </c>
      <c r="AG22" s="20" t="s">
        <v>1430</v>
      </c>
      <c r="AH22" s="20" t="s">
        <v>1430</v>
      </c>
      <c r="AI22" s="20" t="s">
        <v>1430</v>
      </c>
      <c r="AK22" s="20" t="s">
        <v>34</v>
      </c>
      <c r="AM22" s="20" t="s">
        <v>1430</v>
      </c>
      <c r="AO22" s="20" t="s">
        <v>34</v>
      </c>
      <c r="AQ22" s="20" t="s">
        <v>34</v>
      </c>
      <c r="AR22" s="20" t="s">
        <v>34</v>
      </c>
      <c r="AS22" s="20" t="s">
        <v>34</v>
      </c>
      <c r="AU22" s="20" t="s">
        <v>1430</v>
      </c>
      <c r="AV22" s="20" t="s">
        <v>1430</v>
      </c>
      <c r="AW22" s="20" t="s">
        <v>1430</v>
      </c>
      <c r="AX22" s="20" t="s">
        <v>1430</v>
      </c>
      <c r="AZ22" s="20" t="s">
        <v>34</v>
      </c>
      <c r="BA22" s="20" t="s">
        <v>34</v>
      </c>
      <c r="BB22" s="20" t="s">
        <v>34</v>
      </c>
      <c r="BC22" s="20" t="s">
        <v>34</v>
      </c>
      <c r="BE22" s="20" t="s">
        <v>34</v>
      </c>
      <c r="BF22" s="20" t="s">
        <v>34</v>
      </c>
      <c r="BG22" s="20" t="s">
        <v>34</v>
      </c>
      <c r="BH22" s="20" t="s">
        <v>34</v>
      </c>
      <c r="BI22" s="20" t="s">
        <v>34</v>
      </c>
      <c r="BK22" s="20" t="s">
        <v>1430</v>
      </c>
      <c r="BL22" s="20" t="s">
        <v>1430</v>
      </c>
      <c r="BM22" s="20" t="s">
        <v>1430</v>
      </c>
      <c r="BN22" s="20" t="s">
        <v>1430</v>
      </c>
      <c r="BO22" s="20" t="s">
        <v>1430</v>
      </c>
      <c r="BQ22" s="20" t="s">
        <v>1430</v>
      </c>
      <c r="BS22" s="20" t="s">
        <v>1430</v>
      </c>
      <c r="BU22" s="20" t="s">
        <v>34</v>
      </c>
      <c r="BV22" s="20" t="s">
        <v>34</v>
      </c>
      <c r="BW22" s="20" t="s">
        <v>34</v>
      </c>
      <c r="BY22" s="20" t="s">
        <v>1430</v>
      </c>
      <c r="BZ22" s="20" t="s">
        <v>1430</v>
      </c>
      <c r="CA22" s="20" t="s">
        <v>1430</v>
      </c>
      <c r="CC22" s="20" t="s">
        <v>1430</v>
      </c>
      <c r="CE22" s="20" t="s">
        <v>34</v>
      </c>
      <c r="CG22" s="20" t="s">
        <v>1430</v>
      </c>
      <c r="CH22" s="20" t="s">
        <v>1430</v>
      </c>
      <c r="CJ22" s="20" t="s">
        <v>1430</v>
      </c>
      <c r="CL22" s="20" t="s">
        <v>34</v>
      </c>
      <c r="CN22" s="20" t="s">
        <v>34</v>
      </c>
      <c r="CP22" s="20" t="s">
        <v>1430</v>
      </c>
      <c r="CQ22" s="20" t="s">
        <v>1430</v>
      </c>
      <c r="CR22" s="20" t="s">
        <v>1430</v>
      </c>
      <c r="CT22" s="20" t="s">
        <v>1430</v>
      </c>
      <c r="CV22" s="20" t="s">
        <v>1430</v>
      </c>
      <c r="CW22" s="20" t="s">
        <v>1430</v>
      </c>
      <c r="CX22" s="20" t="s">
        <v>1430</v>
      </c>
      <c r="CZ22" s="20" t="s">
        <v>1430</v>
      </c>
      <c r="DB22" s="20" t="s">
        <v>1430</v>
      </c>
      <c r="DC22" s="20" t="s">
        <v>1430</v>
      </c>
      <c r="DD22" s="20" t="s">
        <v>1430</v>
      </c>
      <c r="DF22" s="20" t="s">
        <v>34</v>
      </c>
      <c r="DG22" s="20" t="s">
        <v>34</v>
      </c>
      <c r="DI22" s="20" t="s">
        <v>1430</v>
      </c>
      <c r="DJ22" s="20" t="s">
        <v>1430</v>
      </c>
      <c r="DK22" s="20" t="s">
        <v>1430</v>
      </c>
      <c r="DM22" s="20" t="s">
        <v>34</v>
      </c>
      <c r="DO22" s="20" t="s">
        <v>1430</v>
      </c>
      <c r="DP22" s="20" t="s">
        <v>1430</v>
      </c>
      <c r="DR22" s="20" t="s">
        <v>1430</v>
      </c>
      <c r="DS22" s="20" t="s">
        <v>1430</v>
      </c>
      <c r="DT22" s="20" t="s">
        <v>1430</v>
      </c>
      <c r="DV22" s="20" t="s">
        <v>1430</v>
      </c>
      <c r="DX22" s="20" t="s">
        <v>34</v>
      </c>
      <c r="DZ22" s="20" t="s">
        <v>1430</v>
      </c>
      <c r="EA22" s="20" t="s">
        <v>1430</v>
      </c>
      <c r="EB22" s="20" t="s">
        <v>1430</v>
      </c>
      <c r="ED22" s="20" t="s">
        <v>1430</v>
      </c>
      <c r="EF22" s="20" t="s">
        <v>1430</v>
      </c>
      <c r="EG22" s="20" t="s">
        <v>1430</v>
      </c>
      <c r="EH22" s="20" t="s">
        <v>1430</v>
      </c>
      <c r="EI22" s="72"/>
      <c r="EJ22" s="20" t="s">
        <v>1430</v>
      </c>
      <c r="EK22" s="20" t="s">
        <v>1430</v>
      </c>
      <c r="EL22" s="20" t="s">
        <v>1430</v>
      </c>
      <c r="EN22" s="20" t="s">
        <v>1430</v>
      </c>
      <c r="EP22" s="20" t="s">
        <v>1430</v>
      </c>
      <c r="EQ22" s="20" t="s">
        <v>1430</v>
      </c>
      <c r="ER22" s="20" t="s">
        <v>1430</v>
      </c>
      <c r="ET22" s="20" t="s">
        <v>1430</v>
      </c>
      <c r="EU22" s="20" t="s">
        <v>1430</v>
      </c>
      <c r="EV22" s="20" t="s">
        <v>1430</v>
      </c>
      <c r="EW22" s="20" t="s">
        <v>1430</v>
      </c>
      <c r="EY22" s="20" t="s">
        <v>1430</v>
      </c>
      <c r="EZ22" s="20" t="s">
        <v>1430</v>
      </c>
      <c r="FA22" s="20" t="s">
        <v>1430</v>
      </c>
      <c r="FC22" s="20" t="s">
        <v>34</v>
      </c>
      <c r="FE22" s="20" t="s">
        <v>34</v>
      </c>
      <c r="FF22" s="20" t="s">
        <v>34</v>
      </c>
      <c r="FH22" s="20" t="s">
        <v>1430</v>
      </c>
      <c r="FI22" s="20" t="s">
        <v>1430</v>
      </c>
      <c r="FJ22" s="20" t="s">
        <v>1430</v>
      </c>
      <c r="FK22" s="20" t="s">
        <v>1430</v>
      </c>
      <c r="FM22" s="20" t="s">
        <v>1430</v>
      </c>
      <c r="FN22" s="20" t="s">
        <v>1430</v>
      </c>
      <c r="FO22" s="20" t="s">
        <v>1430</v>
      </c>
      <c r="FP22" s="20" t="s">
        <v>1430</v>
      </c>
      <c r="FR22" s="20" t="s">
        <v>34</v>
      </c>
      <c r="FT22" s="20" t="s">
        <v>1430</v>
      </c>
      <c r="FU22" s="20" t="s">
        <v>1430</v>
      </c>
      <c r="FV22" s="20" t="s">
        <v>1430</v>
      </c>
      <c r="FW22" s="20" t="s">
        <v>1430</v>
      </c>
      <c r="FX22" s="20" t="s">
        <v>1430</v>
      </c>
      <c r="FZ22" s="20" t="s">
        <v>34</v>
      </c>
      <c r="GA22" s="20" t="s">
        <v>34</v>
      </c>
      <c r="GB22" s="20" t="s">
        <v>34</v>
      </c>
      <c r="GD22" s="20" t="s">
        <v>34</v>
      </c>
      <c r="GE22" s="20" t="s">
        <v>34</v>
      </c>
      <c r="GF22" s="20" t="s">
        <v>34</v>
      </c>
      <c r="GG22" s="20" t="s">
        <v>34</v>
      </c>
      <c r="GI22" s="20" t="s">
        <v>34</v>
      </c>
      <c r="GJ22" s="20" t="s">
        <v>34</v>
      </c>
      <c r="GK22" s="20" t="s">
        <v>34</v>
      </c>
      <c r="GM22" s="20" t="s">
        <v>34</v>
      </c>
      <c r="GN22" s="20" t="s">
        <v>34</v>
      </c>
      <c r="GO22" s="20" t="s">
        <v>34</v>
      </c>
      <c r="GP22" s="20" t="s">
        <v>34</v>
      </c>
      <c r="GR22" s="20" t="s">
        <v>34</v>
      </c>
      <c r="GS22" s="20" t="s">
        <v>34</v>
      </c>
      <c r="GT22" s="20" t="s">
        <v>34</v>
      </c>
      <c r="GU22" s="20" t="s">
        <v>34</v>
      </c>
      <c r="GW22" s="20" t="s">
        <v>34</v>
      </c>
      <c r="GX22" s="20" t="s">
        <v>34</v>
      </c>
      <c r="GZ22" s="20" t="s">
        <v>1486</v>
      </c>
      <c r="HA22" s="20" t="s">
        <v>1486</v>
      </c>
      <c r="HB22" s="20" t="s">
        <v>1486</v>
      </c>
      <c r="HC22" s="20" t="s">
        <v>1486</v>
      </c>
      <c r="HE22" s="20" t="s">
        <v>1486</v>
      </c>
      <c r="HF22" s="20" t="s">
        <v>1486</v>
      </c>
      <c r="HG22" s="20" t="s">
        <v>1486</v>
      </c>
      <c r="HH22" s="20" t="s">
        <v>1486</v>
      </c>
      <c r="HI22" s="20" t="s">
        <v>1486</v>
      </c>
      <c r="HJ22" s="20" t="s">
        <v>1486</v>
      </c>
      <c r="HL22" s="20" t="s">
        <v>34</v>
      </c>
      <c r="HM22" s="20" t="s">
        <v>34</v>
      </c>
      <c r="HN22" s="20" t="s">
        <v>34</v>
      </c>
      <c r="HO22" s="20" t="s">
        <v>34</v>
      </c>
      <c r="HQ22" s="20" t="s">
        <v>1486</v>
      </c>
      <c r="HR22" s="20" t="s">
        <v>1486</v>
      </c>
      <c r="HS22" s="20" t="s">
        <v>1486</v>
      </c>
      <c r="HT22" s="20" t="s">
        <v>1486</v>
      </c>
      <c r="HV22" s="20" t="s">
        <v>34</v>
      </c>
      <c r="HW22" s="20" t="s">
        <v>34</v>
      </c>
      <c r="HX22" s="20" t="s">
        <v>34</v>
      </c>
      <c r="HY22" s="20" t="s">
        <v>34</v>
      </c>
      <c r="HZ22" s="20" t="s">
        <v>34</v>
      </c>
      <c r="IA22" s="20" t="s">
        <v>34</v>
      </c>
      <c r="IC22" s="20" t="s">
        <v>1486</v>
      </c>
      <c r="ID22" s="20" t="s">
        <v>1486</v>
      </c>
      <c r="IE22" s="20" t="s">
        <v>1486</v>
      </c>
      <c r="IF22" s="20" t="s">
        <v>1486</v>
      </c>
      <c r="IG22" s="20" t="s">
        <v>1486</v>
      </c>
      <c r="IH22" s="20" t="s">
        <v>1486</v>
      </c>
      <c r="IJ22" s="20" t="s">
        <v>34</v>
      </c>
      <c r="IK22" s="20" t="s">
        <v>34</v>
      </c>
      <c r="IL22" s="20" t="s">
        <v>34</v>
      </c>
      <c r="IM22" s="20" t="s">
        <v>34</v>
      </c>
      <c r="IO22" s="20" t="s">
        <v>34</v>
      </c>
      <c r="IP22" s="20" t="s">
        <v>34</v>
      </c>
      <c r="IQ22" s="20" t="s">
        <v>34</v>
      </c>
      <c r="IR22" s="20" t="s">
        <v>34</v>
      </c>
      <c r="IS22" s="20" t="s">
        <v>34</v>
      </c>
      <c r="IU22" s="20" t="s">
        <v>1486</v>
      </c>
      <c r="IV22" s="20" t="s">
        <v>1486</v>
      </c>
      <c r="IW22" s="20" t="s">
        <v>1486</v>
      </c>
      <c r="IX22" s="20" t="s">
        <v>1486</v>
      </c>
      <c r="IY22" s="20" t="s">
        <v>1486</v>
      </c>
      <c r="IZ22" s="20" t="s">
        <v>1486</v>
      </c>
      <c r="JA22" s="20" t="s">
        <v>1486</v>
      </c>
      <c r="JB22" s="20" t="s">
        <v>1486</v>
      </c>
      <c r="JC22" s="20" t="s">
        <v>1486</v>
      </c>
      <c r="JE22" s="20" t="s">
        <v>34</v>
      </c>
      <c r="JF22" s="20" t="s">
        <v>34</v>
      </c>
      <c r="JG22" s="20" t="s">
        <v>34</v>
      </c>
      <c r="JI22" s="20" t="s">
        <v>34</v>
      </c>
      <c r="JJ22" s="20" t="s">
        <v>34</v>
      </c>
      <c r="JK22" s="20" t="s">
        <v>34</v>
      </c>
      <c r="JL22" s="20" t="s">
        <v>1486</v>
      </c>
      <c r="JM22" s="20" t="s">
        <v>34</v>
      </c>
      <c r="JO22" s="20" t="s">
        <v>34</v>
      </c>
      <c r="JP22" s="20" t="s">
        <v>34</v>
      </c>
      <c r="JQ22" s="20" t="s">
        <v>34</v>
      </c>
      <c r="JR22" s="20" t="s">
        <v>34</v>
      </c>
      <c r="JS22" s="20" t="s">
        <v>1486</v>
      </c>
      <c r="JT22" s="20" t="s">
        <v>1486</v>
      </c>
      <c r="JU22" s="20" t="s">
        <v>34</v>
      </c>
      <c r="JV22" s="20" t="s">
        <v>34</v>
      </c>
      <c r="JX22" s="20" t="s">
        <v>34</v>
      </c>
      <c r="JY22" s="20" t="s">
        <v>34</v>
      </c>
      <c r="JZ22" s="20" t="s">
        <v>34</v>
      </c>
      <c r="KA22" s="20" t="s">
        <v>34</v>
      </c>
      <c r="KB22" s="20" t="s">
        <v>34</v>
      </c>
      <c r="KC22" s="20" t="s">
        <v>34</v>
      </c>
      <c r="KD22" s="20" t="s">
        <v>34</v>
      </c>
      <c r="KF22" s="20" t="s">
        <v>1486</v>
      </c>
      <c r="KG22" s="20" t="s">
        <v>1486</v>
      </c>
      <c r="KH22" s="20" t="s">
        <v>1486</v>
      </c>
      <c r="KI22" s="20" t="s">
        <v>1486</v>
      </c>
      <c r="KJ22" s="20" t="s">
        <v>1486</v>
      </c>
      <c r="KK22" s="20" t="s">
        <v>1486</v>
      </c>
      <c r="KL22" s="20" t="s">
        <v>1486</v>
      </c>
      <c r="KM22" s="20" t="s">
        <v>1486</v>
      </c>
      <c r="KO22" s="20" t="s">
        <v>34</v>
      </c>
      <c r="KQ22" s="20" t="s">
        <v>34</v>
      </c>
      <c r="KS22" s="20" t="s">
        <v>34</v>
      </c>
      <c r="KT22" s="20" t="s">
        <v>34</v>
      </c>
      <c r="KV22" s="20" t="s">
        <v>34</v>
      </c>
      <c r="KW22" s="20" t="s">
        <v>34</v>
      </c>
      <c r="KX22" s="20" t="s">
        <v>34</v>
      </c>
      <c r="KY22" s="20" t="s">
        <v>34</v>
      </c>
      <c r="LA22" s="20" t="s">
        <v>34</v>
      </c>
      <c r="LB22" s="20" t="s">
        <v>34</v>
      </c>
      <c r="LD22" s="20" t="s">
        <v>34</v>
      </c>
      <c r="LF22" s="20" t="s">
        <v>34</v>
      </c>
      <c r="LG22" s="20" t="s">
        <v>34</v>
      </c>
      <c r="LH22" s="20" t="s">
        <v>34</v>
      </c>
      <c r="LI22" s="20" t="s">
        <v>34</v>
      </c>
      <c r="LJ22" s="20" t="s">
        <v>34</v>
      </c>
      <c r="LL22" s="20" t="s">
        <v>34</v>
      </c>
      <c r="LN22" s="20" t="s">
        <v>34</v>
      </c>
      <c r="LO22" s="20" t="s">
        <v>34</v>
      </c>
      <c r="LP22" s="20" t="s">
        <v>34</v>
      </c>
      <c r="LQ22" s="20" t="s">
        <v>34</v>
      </c>
      <c r="LR22" s="20" t="s">
        <v>34</v>
      </c>
      <c r="LS22" s="20" t="s">
        <v>34</v>
      </c>
      <c r="LT22" s="20" t="s">
        <v>34</v>
      </c>
      <c r="LU22" s="20" t="s">
        <v>34</v>
      </c>
      <c r="LV22" s="20" t="s">
        <v>34</v>
      </c>
      <c r="LW22" s="20" t="s">
        <v>34</v>
      </c>
      <c r="LX22" s="20" t="s">
        <v>34</v>
      </c>
      <c r="LY22" s="20" t="s">
        <v>34</v>
      </c>
      <c r="MA22" s="20" t="s">
        <v>34</v>
      </c>
      <c r="MB22" s="20" t="s">
        <v>34</v>
      </c>
      <c r="MC22" s="20" t="s">
        <v>34</v>
      </c>
      <c r="MD22" s="20" t="s">
        <v>34</v>
      </c>
      <c r="ME22" s="20" t="s">
        <v>34</v>
      </c>
      <c r="MF22" s="20" t="s">
        <v>34</v>
      </c>
      <c r="MG22" s="20" t="s">
        <v>34</v>
      </c>
      <c r="MH22" s="20" t="s">
        <v>34</v>
      </c>
      <c r="MI22" s="20" t="s">
        <v>34</v>
      </c>
      <c r="MK22" s="20" t="s">
        <v>34</v>
      </c>
      <c r="ML22" s="20" t="s">
        <v>34</v>
      </c>
      <c r="MN22" s="20" t="s">
        <v>34</v>
      </c>
      <c r="MO22" s="20" t="s">
        <v>34</v>
      </c>
      <c r="MP22" s="20" t="s">
        <v>34</v>
      </c>
      <c r="MQ22" s="20" t="s">
        <v>34</v>
      </c>
      <c r="MR22" s="20" t="s">
        <v>34</v>
      </c>
    </row>
    <row r="23" spans="1:356" ht="22.5" customHeight="1" thickBot="1" x14ac:dyDescent="0.35">
      <c r="A23" s="15" t="s">
        <v>524</v>
      </c>
      <c r="B23" s="16" t="s">
        <v>474</v>
      </c>
      <c r="D23" s="16" t="s">
        <v>474</v>
      </c>
      <c r="E23" s="16" t="s">
        <v>474</v>
      </c>
      <c r="F23" s="16" t="s">
        <v>474</v>
      </c>
      <c r="G23" s="16" t="s">
        <v>474</v>
      </c>
      <c r="H23" s="16" t="s">
        <v>474</v>
      </c>
      <c r="J23" s="16" t="s">
        <v>474</v>
      </c>
      <c r="K23" s="16" t="s">
        <v>474</v>
      </c>
      <c r="L23" s="16" t="s">
        <v>474</v>
      </c>
      <c r="M23" s="16" t="s">
        <v>474</v>
      </c>
      <c r="O23" s="16" t="s">
        <v>474</v>
      </c>
      <c r="P23" s="16" t="s">
        <v>474</v>
      </c>
      <c r="R23" s="16" t="s">
        <v>474</v>
      </c>
      <c r="T23" s="16" t="s">
        <v>59</v>
      </c>
      <c r="V23" s="2" t="s">
        <v>59</v>
      </c>
      <c r="W23" s="2" t="s">
        <v>59</v>
      </c>
      <c r="Y23" s="16" t="s">
        <v>10</v>
      </c>
      <c r="Z23" s="16" t="s">
        <v>10</v>
      </c>
      <c r="AB23" s="16" t="s">
        <v>10</v>
      </c>
      <c r="AC23" s="16" t="s">
        <v>10</v>
      </c>
      <c r="AE23" s="16" t="s">
        <v>8</v>
      </c>
      <c r="AG23" s="16" t="s">
        <v>8</v>
      </c>
      <c r="AH23" s="16" t="s">
        <v>8</v>
      </c>
      <c r="AI23" s="16" t="s">
        <v>8</v>
      </c>
      <c r="AK23" s="16" t="s">
        <v>10</v>
      </c>
      <c r="AM23" s="29" t="s">
        <v>8</v>
      </c>
      <c r="AO23" s="16" t="s">
        <v>10</v>
      </c>
      <c r="AQ23" s="16" t="s">
        <v>8</v>
      </c>
      <c r="AR23" s="16" t="s">
        <v>8</v>
      </c>
      <c r="AS23" s="16" t="s">
        <v>8</v>
      </c>
      <c r="AU23" s="29" t="s">
        <v>8</v>
      </c>
      <c r="AV23" s="29" t="s">
        <v>8</v>
      </c>
      <c r="AW23" s="29" t="s">
        <v>8</v>
      </c>
      <c r="AX23" s="29" t="s">
        <v>8</v>
      </c>
      <c r="AZ23" s="16" t="s">
        <v>10</v>
      </c>
      <c r="BA23" s="16" t="s">
        <v>10</v>
      </c>
      <c r="BB23" s="16" t="s">
        <v>10</v>
      </c>
      <c r="BC23" s="16" t="s">
        <v>10</v>
      </c>
      <c r="BE23" s="16" t="s">
        <v>10</v>
      </c>
      <c r="BF23" s="16" t="s">
        <v>10</v>
      </c>
      <c r="BG23" s="16" t="s">
        <v>10</v>
      </c>
      <c r="BH23" s="16" t="s">
        <v>10</v>
      </c>
      <c r="BI23" s="16" t="s">
        <v>10</v>
      </c>
      <c r="BK23" s="29" t="s">
        <v>10</v>
      </c>
      <c r="BL23" s="29" t="s">
        <v>10</v>
      </c>
      <c r="BM23" s="29" t="s">
        <v>10</v>
      </c>
      <c r="BN23" s="29" t="s">
        <v>10</v>
      </c>
      <c r="BO23" s="29" t="s">
        <v>10</v>
      </c>
      <c r="BQ23" s="29" t="s">
        <v>10</v>
      </c>
      <c r="BS23" s="29" t="s">
        <v>10</v>
      </c>
      <c r="BU23" s="16" t="s">
        <v>10</v>
      </c>
      <c r="BV23" s="16" t="s">
        <v>10</v>
      </c>
      <c r="BW23" s="16" t="s">
        <v>10</v>
      </c>
      <c r="BY23" s="29" t="s">
        <v>10</v>
      </c>
      <c r="BZ23" s="29" t="s">
        <v>10</v>
      </c>
      <c r="CA23" s="29" t="s">
        <v>10</v>
      </c>
      <c r="CC23" s="16" t="s">
        <v>10</v>
      </c>
      <c r="CE23" s="16" t="s">
        <v>10</v>
      </c>
      <c r="CG23" s="29" t="s">
        <v>10</v>
      </c>
      <c r="CH23" s="29" t="s">
        <v>10</v>
      </c>
      <c r="CJ23" s="29" t="s">
        <v>10</v>
      </c>
      <c r="CL23" s="16" t="s">
        <v>10</v>
      </c>
      <c r="CN23" s="16" t="s">
        <v>10</v>
      </c>
      <c r="CP23" s="29" t="s">
        <v>10</v>
      </c>
      <c r="CQ23" s="29" t="s">
        <v>10</v>
      </c>
      <c r="CR23" s="29" t="s">
        <v>10</v>
      </c>
      <c r="CT23" s="29" t="s">
        <v>10</v>
      </c>
      <c r="CV23" s="29" t="s">
        <v>10</v>
      </c>
      <c r="CW23" s="29" t="s">
        <v>10</v>
      </c>
      <c r="CX23" s="29" t="s">
        <v>10</v>
      </c>
      <c r="CZ23" s="29" t="s">
        <v>10</v>
      </c>
      <c r="DB23" s="16" t="s">
        <v>10</v>
      </c>
      <c r="DC23" s="16" t="s">
        <v>10</v>
      </c>
      <c r="DD23" s="16" t="s">
        <v>10</v>
      </c>
      <c r="DF23" s="16" t="s">
        <v>10</v>
      </c>
      <c r="DG23" s="16" t="s">
        <v>10</v>
      </c>
      <c r="DI23" s="29" t="s">
        <v>10</v>
      </c>
      <c r="DJ23" s="29" t="s">
        <v>10</v>
      </c>
      <c r="DK23" s="29" t="s">
        <v>10</v>
      </c>
      <c r="DM23" s="2" t="s">
        <v>8</v>
      </c>
      <c r="DO23" s="141" t="s">
        <v>8</v>
      </c>
      <c r="DP23" s="141" t="s">
        <v>8</v>
      </c>
      <c r="DR23" s="141" t="s">
        <v>8</v>
      </c>
      <c r="DS23" s="141" t="s">
        <v>8</v>
      </c>
      <c r="DT23" s="141" t="s">
        <v>8</v>
      </c>
      <c r="DV23" s="141" t="s">
        <v>8</v>
      </c>
      <c r="DX23" s="2" t="s">
        <v>8</v>
      </c>
      <c r="DZ23" s="141" t="s">
        <v>8</v>
      </c>
      <c r="EA23" s="141" t="s">
        <v>8</v>
      </c>
      <c r="EB23" s="141" t="s">
        <v>8</v>
      </c>
      <c r="ED23" s="141" t="s">
        <v>8</v>
      </c>
      <c r="EF23" s="141" t="s">
        <v>474</v>
      </c>
      <c r="EG23" s="141" t="s">
        <v>474</v>
      </c>
      <c r="EH23" s="141" t="s">
        <v>474</v>
      </c>
      <c r="EI23" s="61"/>
      <c r="EJ23" s="2" t="s">
        <v>474</v>
      </c>
      <c r="EK23" s="2" t="s">
        <v>474</v>
      </c>
      <c r="EL23" s="2" t="s">
        <v>474</v>
      </c>
      <c r="EN23" s="141" t="s">
        <v>474</v>
      </c>
      <c r="EP23" s="141" t="s">
        <v>59</v>
      </c>
      <c r="EQ23" s="141" t="s">
        <v>59</v>
      </c>
      <c r="ER23" s="141" t="s">
        <v>59</v>
      </c>
      <c r="ET23" s="141" t="s">
        <v>59</v>
      </c>
      <c r="EU23" s="141" t="s">
        <v>59</v>
      </c>
      <c r="EV23" s="141" t="s">
        <v>59</v>
      </c>
      <c r="EW23" s="141" t="s">
        <v>59</v>
      </c>
      <c r="EY23" s="141" t="s">
        <v>59</v>
      </c>
      <c r="EZ23" s="141" t="s">
        <v>59</v>
      </c>
      <c r="FA23" s="141" t="s">
        <v>59</v>
      </c>
      <c r="FC23" s="2" t="s">
        <v>59</v>
      </c>
      <c r="FE23" s="2" t="s">
        <v>59</v>
      </c>
      <c r="FF23" s="2" t="s">
        <v>59</v>
      </c>
      <c r="FH23" s="141" t="s">
        <v>59</v>
      </c>
      <c r="FI23" s="141" t="s">
        <v>59</v>
      </c>
      <c r="FJ23" s="141" t="s">
        <v>59</v>
      </c>
      <c r="FK23" s="141" t="s">
        <v>59</v>
      </c>
      <c r="FM23" s="141" t="s">
        <v>59</v>
      </c>
      <c r="FN23" s="141" t="s">
        <v>59</v>
      </c>
      <c r="FO23" s="141" t="s">
        <v>59</v>
      </c>
      <c r="FP23" s="141" t="s">
        <v>59</v>
      </c>
      <c r="FR23" s="2" t="s">
        <v>59</v>
      </c>
      <c r="FT23" s="141" t="s">
        <v>59</v>
      </c>
      <c r="FU23" s="141" t="s">
        <v>59</v>
      </c>
      <c r="FV23" s="141" t="s">
        <v>59</v>
      </c>
      <c r="FW23" s="141" t="s">
        <v>59</v>
      </c>
      <c r="FX23" s="141" t="s">
        <v>59</v>
      </c>
      <c r="FZ23" s="2" t="s">
        <v>82</v>
      </c>
      <c r="GA23" s="2" t="s">
        <v>474</v>
      </c>
      <c r="GB23" s="2" t="s">
        <v>82</v>
      </c>
      <c r="GD23" s="16" t="s">
        <v>82</v>
      </c>
      <c r="GE23" s="16" t="s">
        <v>82</v>
      </c>
      <c r="GF23" s="16" t="s">
        <v>82</v>
      </c>
      <c r="GG23" s="16" t="s">
        <v>82</v>
      </c>
      <c r="GI23" s="16" t="s">
        <v>82</v>
      </c>
      <c r="GJ23" s="16" t="s">
        <v>474</v>
      </c>
      <c r="GK23" s="16" t="s">
        <v>82</v>
      </c>
      <c r="GM23" s="16" t="s">
        <v>82</v>
      </c>
      <c r="GN23" s="16" t="s">
        <v>82</v>
      </c>
      <c r="GO23" s="16" t="s">
        <v>82</v>
      </c>
      <c r="GP23" s="16" t="s">
        <v>82</v>
      </c>
      <c r="GR23" s="16" t="s">
        <v>474</v>
      </c>
      <c r="GS23" s="16" t="s">
        <v>474</v>
      </c>
      <c r="GT23" s="16" t="s">
        <v>474</v>
      </c>
      <c r="GU23" s="16" t="s">
        <v>474</v>
      </c>
      <c r="GW23" s="16" t="s">
        <v>82</v>
      </c>
      <c r="GX23" s="16" t="s">
        <v>82</v>
      </c>
      <c r="GZ23" s="16" t="s">
        <v>474</v>
      </c>
      <c r="HA23" s="16" t="s">
        <v>474</v>
      </c>
      <c r="HB23" s="16" t="s">
        <v>474</v>
      </c>
      <c r="HC23" s="16" t="s">
        <v>474</v>
      </c>
      <c r="HE23" s="148" t="s">
        <v>474</v>
      </c>
      <c r="HF23" s="148" t="s">
        <v>474</v>
      </c>
      <c r="HG23" s="148" t="s">
        <v>474</v>
      </c>
      <c r="HH23" s="148" t="s">
        <v>474</v>
      </c>
      <c r="HI23" s="148" t="s">
        <v>474</v>
      </c>
      <c r="HJ23" s="148" t="s">
        <v>474</v>
      </c>
      <c r="HL23" s="16" t="s">
        <v>82</v>
      </c>
      <c r="HM23" s="16" t="s">
        <v>82</v>
      </c>
      <c r="HN23" s="16" t="s">
        <v>82</v>
      </c>
      <c r="HO23" s="16" t="s">
        <v>82</v>
      </c>
      <c r="HQ23" s="16" t="s">
        <v>474</v>
      </c>
      <c r="HR23" s="16" t="s">
        <v>474</v>
      </c>
      <c r="HS23" s="16" t="s">
        <v>474</v>
      </c>
      <c r="HT23" s="16" t="s">
        <v>474</v>
      </c>
      <c r="HV23" s="148" t="s">
        <v>474</v>
      </c>
      <c r="HW23" s="148" t="s">
        <v>474</v>
      </c>
      <c r="HX23" s="148" t="s">
        <v>474</v>
      </c>
      <c r="HY23" s="148" t="s">
        <v>474</v>
      </c>
      <c r="HZ23" s="148" t="s">
        <v>474</v>
      </c>
      <c r="IA23" s="148" t="s">
        <v>474</v>
      </c>
      <c r="IC23" s="148" t="s">
        <v>474</v>
      </c>
      <c r="ID23" s="148" t="s">
        <v>474</v>
      </c>
      <c r="IE23" s="148" t="s">
        <v>474</v>
      </c>
      <c r="IF23" s="148" t="s">
        <v>474</v>
      </c>
      <c r="IG23" s="148" t="s">
        <v>474</v>
      </c>
      <c r="IH23" s="148" t="s">
        <v>474</v>
      </c>
      <c r="IJ23" s="16" t="s">
        <v>82</v>
      </c>
      <c r="IK23" s="16" t="s">
        <v>82</v>
      </c>
      <c r="IL23" s="16" t="s">
        <v>82</v>
      </c>
      <c r="IM23" s="16" t="s">
        <v>82</v>
      </c>
      <c r="IO23" s="148" t="s">
        <v>474</v>
      </c>
      <c r="IP23" s="148" t="s">
        <v>474</v>
      </c>
      <c r="IQ23" s="148" t="s">
        <v>474</v>
      </c>
      <c r="IR23" s="148" t="s">
        <v>474</v>
      </c>
      <c r="IS23" s="148" t="s">
        <v>474</v>
      </c>
      <c r="IU23" s="16" t="s">
        <v>474</v>
      </c>
      <c r="IV23" s="16" t="s">
        <v>474</v>
      </c>
      <c r="IW23" s="16" t="s">
        <v>474</v>
      </c>
      <c r="IX23" s="16" t="s">
        <v>474</v>
      </c>
      <c r="IY23" s="16" t="s">
        <v>474</v>
      </c>
      <c r="IZ23" s="16" t="s">
        <v>474</v>
      </c>
      <c r="JA23" s="16" t="s">
        <v>474</v>
      </c>
      <c r="JB23" s="16" t="s">
        <v>474</v>
      </c>
      <c r="JC23" s="16" t="s">
        <v>474</v>
      </c>
      <c r="JE23" s="16" t="s">
        <v>82</v>
      </c>
      <c r="JF23" s="16" t="s">
        <v>82</v>
      </c>
      <c r="JG23" s="16" t="s">
        <v>82</v>
      </c>
      <c r="JI23" s="16" t="s">
        <v>59</v>
      </c>
      <c r="JJ23" s="16" t="s">
        <v>59</v>
      </c>
      <c r="JK23" s="16" t="s">
        <v>59</v>
      </c>
      <c r="JL23" s="16" t="s">
        <v>59</v>
      </c>
      <c r="JM23" s="16" t="s">
        <v>59</v>
      </c>
      <c r="JO23" s="16" t="s">
        <v>59</v>
      </c>
      <c r="JP23" s="16" t="s">
        <v>59</v>
      </c>
      <c r="JQ23" s="16" t="s">
        <v>59</v>
      </c>
      <c r="JR23" s="16" t="s">
        <v>59</v>
      </c>
      <c r="JS23" s="16" t="s">
        <v>59</v>
      </c>
      <c r="JT23" s="16" t="s">
        <v>59</v>
      </c>
      <c r="JU23" s="16" t="s">
        <v>59</v>
      </c>
      <c r="JV23" s="16" t="s">
        <v>59</v>
      </c>
      <c r="JX23" s="148" t="s">
        <v>474</v>
      </c>
      <c r="JY23" s="148" t="s">
        <v>474</v>
      </c>
      <c r="JZ23" s="148" t="s">
        <v>474</v>
      </c>
      <c r="KA23" s="148" t="s">
        <v>474</v>
      </c>
      <c r="KB23" s="148" t="s">
        <v>474</v>
      </c>
      <c r="KC23" s="148" t="s">
        <v>474</v>
      </c>
      <c r="KD23" s="148" t="s">
        <v>474</v>
      </c>
      <c r="KF23" s="16" t="s">
        <v>474</v>
      </c>
      <c r="KG23" s="16" t="s">
        <v>474</v>
      </c>
      <c r="KH23" s="16" t="s">
        <v>474</v>
      </c>
      <c r="KI23" s="16" t="s">
        <v>474</v>
      </c>
      <c r="KJ23" s="16" t="s">
        <v>474</v>
      </c>
      <c r="KK23" s="16" t="s">
        <v>474</v>
      </c>
      <c r="KL23" s="16" t="s">
        <v>474</v>
      </c>
      <c r="KM23" s="16" t="s">
        <v>474</v>
      </c>
      <c r="KO23" s="16" t="s">
        <v>104</v>
      </c>
      <c r="KQ23" s="16" t="s">
        <v>82</v>
      </c>
      <c r="KS23" s="16" t="s">
        <v>82</v>
      </c>
      <c r="KT23" s="16" t="s">
        <v>82</v>
      </c>
      <c r="KV23" s="16" t="s">
        <v>59</v>
      </c>
      <c r="KW23" s="16" t="s">
        <v>59</v>
      </c>
      <c r="KX23" s="16" t="s">
        <v>59</v>
      </c>
      <c r="KY23" s="16" t="s">
        <v>59</v>
      </c>
      <c r="LA23" s="16" t="s">
        <v>59</v>
      </c>
      <c r="LB23" s="16" t="s">
        <v>59</v>
      </c>
      <c r="LD23" s="16" t="s">
        <v>82</v>
      </c>
      <c r="LF23" s="16" t="s">
        <v>59</v>
      </c>
      <c r="LG23" s="16" t="s">
        <v>59</v>
      </c>
      <c r="LH23" s="16" t="s">
        <v>59</v>
      </c>
      <c r="LI23" s="16" t="s">
        <v>59</v>
      </c>
      <c r="LJ23" s="16" t="s">
        <v>59</v>
      </c>
      <c r="LL23" s="16" t="s">
        <v>59</v>
      </c>
      <c r="LN23" s="16" t="s">
        <v>59</v>
      </c>
      <c r="LO23" s="16" t="s">
        <v>59</v>
      </c>
      <c r="LP23" s="16" t="s">
        <v>59</v>
      </c>
      <c r="LQ23" s="16" t="s">
        <v>59</v>
      </c>
      <c r="LR23" s="16" t="s">
        <v>59</v>
      </c>
      <c r="LS23" s="16" t="s">
        <v>59</v>
      </c>
      <c r="LT23" s="16" t="s">
        <v>59</v>
      </c>
      <c r="LU23" s="16" t="s">
        <v>59</v>
      </c>
      <c r="LV23" s="16" t="s">
        <v>59</v>
      </c>
      <c r="LW23" s="16" t="s">
        <v>59</v>
      </c>
      <c r="LX23" s="16" t="s">
        <v>59</v>
      </c>
      <c r="LY23" s="16" t="s">
        <v>59</v>
      </c>
      <c r="MA23" s="16" t="s">
        <v>59</v>
      </c>
      <c r="MB23" s="16" t="s">
        <v>59</v>
      </c>
      <c r="MC23" s="16" t="s">
        <v>59</v>
      </c>
      <c r="MD23" s="16" t="s">
        <v>59</v>
      </c>
      <c r="ME23" s="16" t="s">
        <v>59</v>
      </c>
      <c r="MF23" s="16" t="s">
        <v>59</v>
      </c>
      <c r="MG23" s="16" t="s">
        <v>59</v>
      </c>
      <c r="MH23" s="16" t="s">
        <v>59</v>
      </c>
      <c r="MI23" s="16" t="s">
        <v>59</v>
      </c>
      <c r="MK23" s="16" t="s">
        <v>59</v>
      </c>
      <c r="ML23" s="16" t="s">
        <v>59</v>
      </c>
      <c r="MN23" s="16" t="s">
        <v>338</v>
      </c>
      <c r="MO23" s="16" t="s">
        <v>338</v>
      </c>
      <c r="MP23" s="16" t="s">
        <v>338</v>
      </c>
      <c r="MQ23" s="16" t="s">
        <v>338</v>
      </c>
      <c r="MR23" s="16" t="s">
        <v>338</v>
      </c>
    </row>
    <row r="24" spans="1:356" ht="22.5" customHeight="1" thickBot="1" x14ac:dyDescent="0.35">
      <c r="A24" s="15" t="s">
        <v>11</v>
      </c>
      <c r="B24" s="2" t="s">
        <v>105</v>
      </c>
      <c r="D24" s="2" t="s">
        <v>105</v>
      </c>
      <c r="E24" s="2" t="s">
        <v>105</v>
      </c>
      <c r="F24" s="2" t="s">
        <v>105</v>
      </c>
      <c r="G24" s="2" t="s">
        <v>105</v>
      </c>
      <c r="H24" s="2" t="s">
        <v>105</v>
      </c>
      <c r="J24" s="2" t="s">
        <v>105</v>
      </c>
      <c r="K24" s="2" t="s">
        <v>105</v>
      </c>
      <c r="L24" s="2" t="s">
        <v>105</v>
      </c>
      <c r="M24" s="2" t="s">
        <v>105</v>
      </c>
      <c r="O24" s="2" t="s">
        <v>1306</v>
      </c>
      <c r="P24" s="2" t="s">
        <v>1306</v>
      </c>
      <c r="R24" s="2" t="s">
        <v>1306</v>
      </c>
      <c r="T24" s="2" t="s">
        <v>83</v>
      </c>
      <c r="V24" s="2" t="s">
        <v>83</v>
      </c>
      <c r="W24" s="2" t="s">
        <v>1306</v>
      </c>
      <c r="Y24" s="2" t="s">
        <v>8</v>
      </c>
      <c r="Z24" s="2" t="s">
        <v>8</v>
      </c>
      <c r="AB24" s="2" t="s">
        <v>8</v>
      </c>
      <c r="AC24" s="2" t="s">
        <v>8</v>
      </c>
      <c r="AE24" s="2" t="s">
        <v>105</v>
      </c>
      <c r="AG24" s="2" t="s">
        <v>105</v>
      </c>
      <c r="AH24" s="2" t="s">
        <v>105</v>
      </c>
      <c r="AI24" s="2" t="s">
        <v>105</v>
      </c>
      <c r="AK24" s="2" t="s">
        <v>8</v>
      </c>
      <c r="AM24" s="2" t="s">
        <v>105</v>
      </c>
      <c r="AO24" s="2" t="s">
        <v>8</v>
      </c>
      <c r="AQ24" s="2" t="s">
        <v>105</v>
      </c>
      <c r="AR24" s="2" t="s">
        <v>105</v>
      </c>
      <c r="AS24" s="2" t="s">
        <v>105</v>
      </c>
      <c r="AU24" s="2" t="s">
        <v>105</v>
      </c>
      <c r="AV24" s="2" t="s">
        <v>105</v>
      </c>
      <c r="AW24" s="2" t="s">
        <v>105</v>
      </c>
      <c r="AX24" s="2" t="s">
        <v>105</v>
      </c>
      <c r="AZ24" s="2" t="s">
        <v>8</v>
      </c>
      <c r="BA24" s="2" t="s">
        <v>8</v>
      </c>
      <c r="BB24" s="2" t="s">
        <v>8</v>
      </c>
      <c r="BC24" s="2" t="s">
        <v>8</v>
      </c>
      <c r="BE24" s="2" t="s">
        <v>8</v>
      </c>
      <c r="BF24" s="2" t="s">
        <v>8</v>
      </c>
      <c r="BG24" s="2" t="s">
        <v>8</v>
      </c>
      <c r="BH24" s="2" t="s">
        <v>8</v>
      </c>
      <c r="BI24" s="2" t="s">
        <v>8</v>
      </c>
      <c r="BK24" s="2" t="s">
        <v>8</v>
      </c>
      <c r="BL24" s="2" t="s">
        <v>8</v>
      </c>
      <c r="BM24" s="2" t="s">
        <v>8</v>
      </c>
      <c r="BN24" s="2" t="s">
        <v>8</v>
      </c>
      <c r="BO24" s="2" t="s">
        <v>8</v>
      </c>
      <c r="BQ24" s="2" t="s">
        <v>8</v>
      </c>
      <c r="BS24" s="2" t="s">
        <v>8</v>
      </c>
      <c r="BU24" s="2" t="s">
        <v>105</v>
      </c>
      <c r="BV24" s="2" t="s">
        <v>105</v>
      </c>
      <c r="BW24" s="2" t="s">
        <v>105</v>
      </c>
      <c r="BY24" s="2" t="s">
        <v>105</v>
      </c>
      <c r="BZ24" s="2" t="s">
        <v>105</v>
      </c>
      <c r="CA24" s="2" t="s">
        <v>105</v>
      </c>
      <c r="CC24" s="2" t="s">
        <v>105</v>
      </c>
      <c r="CE24" s="2" t="s">
        <v>105</v>
      </c>
      <c r="CG24" s="2" t="s">
        <v>105</v>
      </c>
      <c r="CH24" s="2" t="s">
        <v>105</v>
      </c>
      <c r="CJ24" s="2" t="s">
        <v>105</v>
      </c>
      <c r="CL24" s="2" t="s">
        <v>105</v>
      </c>
      <c r="CN24" s="2" t="s">
        <v>105</v>
      </c>
      <c r="CP24" s="2" t="s">
        <v>105</v>
      </c>
      <c r="CQ24" s="2" t="s">
        <v>105</v>
      </c>
      <c r="CR24" s="2" t="s">
        <v>105</v>
      </c>
      <c r="CT24" s="2" t="s">
        <v>105</v>
      </c>
      <c r="CV24" s="2" t="s">
        <v>105</v>
      </c>
      <c r="CW24" s="2" t="s">
        <v>105</v>
      </c>
      <c r="CX24" s="2" t="s">
        <v>105</v>
      </c>
      <c r="CZ24" s="2" t="s">
        <v>105</v>
      </c>
      <c r="DB24" s="2" t="s">
        <v>105</v>
      </c>
      <c r="DC24" s="2" t="s">
        <v>105</v>
      </c>
      <c r="DD24" s="2" t="s">
        <v>105</v>
      </c>
      <c r="DF24" s="2" t="s">
        <v>8</v>
      </c>
      <c r="DG24" s="2" t="s">
        <v>8</v>
      </c>
      <c r="DI24" s="2" t="s">
        <v>8</v>
      </c>
      <c r="DJ24" s="2" t="s">
        <v>8</v>
      </c>
      <c r="DK24" s="2" t="s">
        <v>8</v>
      </c>
      <c r="DM24" s="2" t="s">
        <v>8</v>
      </c>
      <c r="DO24" s="2" t="s">
        <v>8</v>
      </c>
      <c r="DP24" s="2" t="s">
        <v>8</v>
      </c>
      <c r="DR24" s="2" t="s">
        <v>8</v>
      </c>
      <c r="DS24" s="2" t="s">
        <v>8</v>
      </c>
      <c r="DT24" s="2" t="s">
        <v>8</v>
      </c>
      <c r="DV24" s="2" t="s">
        <v>8</v>
      </c>
      <c r="DX24" s="2" t="s">
        <v>8</v>
      </c>
      <c r="DZ24" s="2" t="s">
        <v>8</v>
      </c>
      <c r="EA24" s="2" t="s">
        <v>8</v>
      </c>
      <c r="EB24" s="2" t="s">
        <v>8</v>
      </c>
      <c r="ED24" s="2" t="s">
        <v>8</v>
      </c>
      <c r="EF24" s="2" t="s">
        <v>8</v>
      </c>
      <c r="EG24" s="2" t="s">
        <v>8</v>
      </c>
      <c r="EH24" s="2" t="s">
        <v>8</v>
      </c>
      <c r="EI24" s="61"/>
      <c r="EJ24" s="2" t="s">
        <v>8</v>
      </c>
      <c r="EK24" s="2" t="s">
        <v>8</v>
      </c>
      <c r="EL24" s="2" t="s">
        <v>8</v>
      </c>
      <c r="EN24" s="2" t="s">
        <v>8</v>
      </c>
      <c r="EP24" s="2" t="s">
        <v>105</v>
      </c>
      <c r="EQ24" s="2" t="s">
        <v>105</v>
      </c>
      <c r="ER24" s="2" t="s">
        <v>105</v>
      </c>
      <c r="ET24" s="2" t="s">
        <v>105</v>
      </c>
      <c r="EU24" s="2" t="s">
        <v>105</v>
      </c>
      <c r="EV24" s="2" t="s">
        <v>105</v>
      </c>
      <c r="EW24" s="2" t="s">
        <v>105</v>
      </c>
      <c r="EY24" s="2" t="s">
        <v>105</v>
      </c>
      <c r="EZ24" s="2" t="s">
        <v>105</v>
      </c>
      <c r="FA24" s="2" t="s">
        <v>105</v>
      </c>
      <c r="FC24" s="2" t="s">
        <v>105</v>
      </c>
      <c r="FE24" s="2" t="s">
        <v>105</v>
      </c>
      <c r="FF24" s="2" t="s">
        <v>105</v>
      </c>
      <c r="FH24" s="2" t="s">
        <v>105</v>
      </c>
      <c r="FI24" s="2" t="s">
        <v>105</v>
      </c>
      <c r="FJ24" s="2" t="s">
        <v>105</v>
      </c>
      <c r="FK24" s="2" t="s">
        <v>105</v>
      </c>
      <c r="FM24" s="2" t="s">
        <v>105</v>
      </c>
      <c r="FN24" s="2" t="s">
        <v>105</v>
      </c>
      <c r="FO24" s="2" t="s">
        <v>105</v>
      </c>
      <c r="FP24" s="2" t="s">
        <v>105</v>
      </c>
      <c r="FR24" s="2" t="s">
        <v>105</v>
      </c>
      <c r="FT24" s="2" t="s">
        <v>105</v>
      </c>
      <c r="FU24" s="2" t="s">
        <v>105</v>
      </c>
      <c r="FV24" s="2" t="s">
        <v>105</v>
      </c>
      <c r="FW24" s="2" t="s">
        <v>105</v>
      </c>
      <c r="FX24" s="2" t="s">
        <v>105</v>
      </c>
      <c r="FZ24" s="2" t="s">
        <v>1306</v>
      </c>
      <c r="GA24" s="2" t="s">
        <v>105</v>
      </c>
      <c r="GB24" s="2" t="s">
        <v>1306</v>
      </c>
      <c r="GD24" s="2" t="s">
        <v>83</v>
      </c>
      <c r="GE24" s="2" t="s">
        <v>83</v>
      </c>
      <c r="GF24" s="2" t="s">
        <v>83</v>
      </c>
      <c r="GG24" s="2" t="s">
        <v>83</v>
      </c>
      <c r="GI24" s="2" t="s">
        <v>83</v>
      </c>
      <c r="GJ24" s="2" t="s">
        <v>105</v>
      </c>
      <c r="GK24" s="2" t="s">
        <v>1306</v>
      </c>
      <c r="GM24" s="2" t="s">
        <v>83</v>
      </c>
      <c r="GN24" s="2" t="s">
        <v>83</v>
      </c>
      <c r="GO24" s="2" t="s">
        <v>83</v>
      </c>
      <c r="GP24" s="2" t="s">
        <v>83</v>
      </c>
      <c r="GR24" s="2" t="s">
        <v>105</v>
      </c>
      <c r="GS24" s="2" t="s">
        <v>105</v>
      </c>
      <c r="GT24" s="2" t="s">
        <v>105</v>
      </c>
      <c r="GU24" s="2" t="s">
        <v>105</v>
      </c>
      <c r="GW24" s="2" t="s">
        <v>105</v>
      </c>
      <c r="GX24" s="2" t="s">
        <v>105</v>
      </c>
      <c r="GZ24" s="2" t="s">
        <v>105</v>
      </c>
      <c r="HA24" s="2" t="s">
        <v>105</v>
      </c>
      <c r="HB24" s="2" t="s">
        <v>105</v>
      </c>
      <c r="HC24" s="2" t="s">
        <v>105</v>
      </c>
      <c r="HE24" s="2" t="s">
        <v>105</v>
      </c>
      <c r="HF24" s="2" t="s">
        <v>105</v>
      </c>
      <c r="HG24" s="2" t="s">
        <v>105</v>
      </c>
      <c r="HH24" s="2" t="s">
        <v>105</v>
      </c>
      <c r="HI24" s="2" t="s">
        <v>105</v>
      </c>
      <c r="HJ24" s="2" t="s">
        <v>105</v>
      </c>
      <c r="HL24" s="2" t="s">
        <v>105</v>
      </c>
      <c r="HM24" s="2" t="s">
        <v>105</v>
      </c>
      <c r="HN24" s="2" t="s">
        <v>105</v>
      </c>
      <c r="HO24" s="2" t="s">
        <v>105</v>
      </c>
      <c r="HQ24" s="2" t="s">
        <v>105</v>
      </c>
      <c r="HR24" s="2" t="s">
        <v>105</v>
      </c>
      <c r="HS24" s="2" t="s">
        <v>105</v>
      </c>
      <c r="HT24" s="2" t="s">
        <v>105</v>
      </c>
      <c r="HV24" s="117" t="s">
        <v>8</v>
      </c>
      <c r="HW24" s="119" t="s">
        <v>8</v>
      </c>
      <c r="HX24" s="119" t="s">
        <v>8</v>
      </c>
      <c r="HY24" s="119" t="s">
        <v>8</v>
      </c>
      <c r="HZ24" s="119" t="s">
        <v>8</v>
      </c>
      <c r="IA24" s="118" t="s">
        <v>8</v>
      </c>
      <c r="IC24" s="2" t="s">
        <v>105</v>
      </c>
      <c r="ID24" s="2" t="s">
        <v>105</v>
      </c>
      <c r="IE24" s="2" t="s">
        <v>105</v>
      </c>
      <c r="IF24" s="2" t="s">
        <v>105</v>
      </c>
      <c r="IG24" s="2" t="s">
        <v>105</v>
      </c>
      <c r="IH24" s="2" t="s">
        <v>105</v>
      </c>
      <c r="IJ24" s="2" t="s">
        <v>105</v>
      </c>
      <c r="IK24" s="2" t="s">
        <v>105</v>
      </c>
      <c r="IL24" s="2" t="s">
        <v>105</v>
      </c>
      <c r="IM24" s="2" t="s">
        <v>105</v>
      </c>
      <c r="IO24" s="117" t="s">
        <v>8</v>
      </c>
      <c r="IP24" s="119" t="s">
        <v>8</v>
      </c>
      <c r="IQ24" s="119" t="s">
        <v>8</v>
      </c>
      <c r="IR24" s="119" t="s">
        <v>8</v>
      </c>
      <c r="IS24" s="118" t="s">
        <v>8</v>
      </c>
      <c r="IU24" s="2" t="s">
        <v>105</v>
      </c>
      <c r="IV24" s="2" t="s">
        <v>105</v>
      </c>
      <c r="IW24" s="2" t="s">
        <v>105</v>
      </c>
      <c r="IX24" s="2" t="s">
        <v>105</v>
      </c>
      <c r="IY24" s="2" t="s">
        <v>105</v>
      </c>
      <c r="IZ24" s="2" t="s">
        <v>105</v>
      </c>
      <c r="JA24" s="2" t="s">
        <v>105</v>
      </c>
      <c r="JB24" s="2" t="s">
        <v>105</v>
      </c>
      <c r="JC24" s="2" t="s">
        <v>105</v>
      </c>
      <c r="JE24" s="2" t="s">
        <v>83</v>
      </c>
      <c r="JF24" s="2" t="s">
        <v>83</v>
      </c>
      <c r="JG24" s="2" t="s">
        <v>83</v>
      </c>
      <c r="JI24" s="2" t="s">
        <v>1306</v>
      </c>
      <c r="JJ24" s="2" t="s">
        <v>1306</v>
      </c>
      <c r="JK24" s="2" t="s">
        <v>1306</v>
      </c>
      <c r="JL24" s="2" t="s">
        <v>8</v>
      </c>
      <c r="JM24" s="2" t="s">
        <v>1306</v>
      </c>
      <c r="JO24" s="2" t="s">
        <v>83</v>
      </c>
      <c r="JP24" s="2" t="s">
        <v>83</v>
      </c>
      <c r="JQ24" s="2" t="s">
        <v>83</v>
      </c>
      <c r="JR24" s="2" t="s">
        <v>83</v>
      </c>
      <c r="JS24" s="2" t="s">
        <v>83</v>
      </c>
      <c r="JT24" s="2" t="s">
        <v>105</v>
      </c>
      <c r="JU24" s="2" t="s">
        <v>83</v>
      </c>
      <c r="JV24" s="2" t="s">
        <v>83</v>
      </c>
      <c r="JX24" s="117" t="s">
        <v>8</v>
      </c>
      <c r="JY24" s="119" t="s">
        <v>8</v>
      </c>
      <c r="JZ24" s="119" t="s">
        <v>8</v>
      </c>
      <c r="KA24" s="119" t="s">
        <v>8</v>
      </c>
      <c r="KB24" s="119" t="s">
        <v>8</v>
      </c>
      <c r="KC24" s="119" t="s">
        <v>8</v>
      </c>
      <c r="KD24" s="118" t="s">
        <v>8</v>
      </c>
      <c r="KF24" s="2" t="s">
        <v>105</v>
      </c>
      <c r="KG24" s="2" t="s">
        <v>105</v>
      </c>
      <c r="KH24" s="2" t="s">
        <v>105</v>
      </c>
      <c r="KI24" s="2" t="s">
        <v>105</v>
      </c>
      <c r="KJ24" s="2" t="s">
        <v>105</v>
      </c>
      <c r="KK24" s="2" t="s">
        <v>105</v>
      </c>
      <c r="KL24" s="2" t="s">
        <v>105</v>
      </c>
      <c r="KM24" s="2" t="s">
        <v>105</v>
      </c>
      <c r="KO24" s="16" t="s">
        <v>105</v>
      </c>
      <c r="KQ24" s="2" t="s">
        <v>83</v>
      </c>
      <c r="KS24" s="2" t="s">
        <v>1306</v>
      </c>
      <c r="KT24" s="2" t="s">
        <v>1306</v>
      </c>
      <c r="KV24" s="2" t="s">
        <v>83</v>
      </c>
      <c r="KW24" s="2" t="s">
        <v>83</v>
      </c>
      <c r="KX24" s="2" t="s">
        <v>83</v>
      </c>
      <c r="KY24" s="2" t="s">
        <v>1306</v>
      </c>
      <c r="LA24" s="2" t="s">
        <v>83</v>
      </c>
      <c r="LB24" s="2" t="s">
        <v>83</v>
      </c>
      <c r="LD24" s="2" t="s">
        <v>83</v>
      </c>
      <c r="LF24" s="2" t="s">
        <v>83</v>
      </c>
      <c r="LG24" s="2" t="s">
        <v>83</v>
      </c>
      <c r="LH24" s="2" t="s">
        <v>83</v>
      </c>
      <c r="LI24" s="2" t="s">
        <v>83</v>
      </c>
      <c r="LJ24" s="2" t="s">
        <v>83</v>
      </c>
      <c r="LL24" s="2" t="s">
        <v>83</v>
      </c>
      <c r="LN24" s="2" t="s">
        <v>83</v>
      </c>
      <c r="LO24" s="2" t="s">
        <v>83</v>
      </c>
      <c r="LP24" s="2" t="s">
        <v>83</v>
      </c>
      <c r="LQ24" s="2" t="s">
        <v>83</v>
      </c>
      <c r="LR24" s="2" t="s">
        <v>83</v>
      </c>
      <c r="LS24" s="2" t="s">
        <v>83</v>
      </c>
      <c r="LT24" s="2" t="s">
        <v>83</v>
      </c>
      <c r="LU24" s="2" t="s">
        <v>83</v>
      </c>
      <c r="LV24" s="2" t="s">
        <v>83</v>
      </c>
      <c r="LW24" s="2" t="s">
        <v>83</v>
      </c>
      <c r="LX24" s="2" t="s">
        <v>83</v>
      </c>
      <c r="LY24" s="2" t="s">
        <v>83</v>
      </c>
      <c r="MA24" s="2" t="s">
        <v>83</v>
      </c>
      <c r="MB24" s="2" t="s">
        <v>83</v>
      </c>
      <c r="MC24" s="2" t="s">
        <v>83</v>
      </c>
      <c r="MD24" s="2" t="s">
        <v>83</v>
      </c>
      <c r="ME24" s="2" t="s">
        <v>83</v>
      </c>
      <c r="MF24" s="2" t="s">
        <v>83</v>
      </c>
      <c r="MG24" s="2" t="s">
        <v>83</v>
      </c>
      <c r="MH24" s="2" t="s">
        <v>83</v>
      </c>
      <c r="MI24" s="2" t="s">
        <v>83</v>
      </c>
      <c r="MK24" s="2" t="s">
        <v>83</v>
      </c>
      <c r="ML24" s="2" t="s">
        <v>83</v>
      </c>
      <c r="MN24" s="2" t="s">
        <v>1306</v>
      </c>
      <c r="MO24" s="2" t="s">
        <v>1306</v>
      </c>
      <c r="MP24" s="2" t="s">
        <v>1306</v>
      </c>
      <c r="MQ24" s="2" t="s">
        <v>1306</v>
      </c>
      <c r="MR24" s="2" t="s">
        <v>1306</v>
      </c>
    </row>
    <row r="25" spans="1:356" ht="22.5" customHeight="1" x14ac:dyDescent="0.3">
      <c r="A25" s="15" t="s">
        <v>12</v>
      </c>
      <c r="B25" s="2" t="s">
        <v>975</v>
      </c>
      <c r="D25" s="2" t="s">
        <v>975</v>
      </c>
      <c r="E25" s="2" t="s">
        <v>1622</v>
      </c>
      <c r="F25" s="2" t="s">
        <v>975</v>
      </c>
      <c r="G25" s="2" t="s">
        <v>1622</v>
      </c>
      <c r="H25" s="2" t="s">
        <v>975</v>
      </c>
      <c r="J25" s="2" t="s">
        <v>975</v>
      </c>
      <c r="K25" s="2" t="s">
        <v>1622</v>
      </c>
      <c r="L25" s="2" t="s">
        <v>1622</v>
      </c>
      <c r="M25" s="2" t="s">
        <v>975</v>
      </c>
      <c r="O25" s="2" t="s">
        <v>1622</v>
      </c>
      <c r="P25" s="2" t="s">
        <v>975</v>
      </c>
      <c r="R25" s="2" t="s">
        <v>1026</v>
      </c>
      <c r="T25" s="2" t="s">
        <v>119</v>
      </c>
      <c r="V25" s="2" t="s">
        <v>119</v>
      </c>
      <c r="W25" s="2" t="s">
        <v>644</v>
      </c>
      <c r="Y25" s="2" t="s">
        <v>179</v>
      </c>
      <c r="Z25" s="2" t="s">
        <v>179</v>
      </c>
      <c r="AB25" s="2" t="s">
        <v>179</v>
      </c>
      <c r="AC25" s="2" t="s">
        <v>179</v>
      </c>
      <c r="AE25" s="2" t="s">
        <v>179</v>
      </c>
      <c r="AG25" s="2" t="s">
        <v>179</v>
      </c>
      <c r="AH25" s="2" t="s">
        <v>179</v>
      </c>
      <c r="AI25" s="2" t="s">
        <v>179</v>
      </c>
      <c r="AK25" s="2" t="s">
        <v>179</v>
      </c>
      <c r="AM25" s="2" t="s">
        <v>179</v>
      </c>
      <c r="AO25" s="2" t="s">
        <v>196</v>
      </c>
      <c r="AQ25" s="2" t="s">
        <v>179</v>
      </c>
      <c r="AR25" s="2" t="s">
        <v>179</v>
      </c>
      <c r="AS25" s="2" t="s">
        <v>179</v>
      </c>
      <c r="AU25" s="2" t="s">
        <v>179</v>
      </c>
      <c r="AV25" s="2" t="s">
        <v>179</v>
      </c>
      <c r="AW25" s="2" t="s">
        <v>179</v>
      </c>
      <c r="AX25" s="2" t="s">
        <v>179</v>
      </c>
      <c r="AZ25" s="2" t="s">
        <v>13</v>
      </c>
      <c r="BA25" s="2" t="s">
        <v>13</v>
      </c>
      <c r="BB25" s="2" t="s">
        <v>13</v>
      </c>
      <c r="BC25" s="2" t="s">
        <v>13</v>
      </c>
      <c r="BE25" s="2" t="s">
        <v>722</v>
      </c>
      <c r="BF25" s="2" t="s">
        <v>722</v>
      </c>
      <c r="BG25" s="2" t="s">
        <v>722</v>
      </c>
      <c r="BH25" s="2" t="s">
        <v>722</v>
      </c>
      <c r="BI25" s="2" t="s">
        <v>722</v>
      </c>
      <c r="BK25" s="2" t="s">
        <v>722</v>
      </c>
      <c r="BL25" s="2" t="s">
        <v>722</v>
      </c>
      <c r="BM25" s="2" t="s">
        <v>722</v>
      </c>
      <c r="BN25" s="2" t="s">
        <v>722</v>
      </c>
      <c r="BO25" s="2" t="s">
        <v>722</v>
      </c>
      <c r="BQ25" s="2" t="s">
        <v>1622</v>
      </c>
      <c r="BS25" s="2" t="s">
        <v>1622</v>
      </c>
      <c r="BU25" s="2" t="s">
        <v>722</v>
      </c>
      <c r="BV25" s="2" t="s">
        <v>722</v>
      </c>
      <c r="BW25" s="2" t="s">
        <v>722</v>
      </c>
      <c r="BY25" s="2" t="s">
        <v>722</v>
      </c>
      <c r="BZ25" s="2" t="s">
        <v>722</v>
      </c>
      <c r="CA25" s="2" t="s">
        <v>722</v>
      </c>
      <c r="CC25" s="2" t="s">
        <v>1622</v>
      </c>
      <c r="CE25" s="2" t="s">
        <v>722</v>
      </c>
      <c r="CG25" s="2" t="s">
        <v>722</v>
      </c>
      <c r="CH25" s="2" t="s">
        <v>722</v>
      </c>
      <c r="CJ25" s="2" t="s">
        <v>1622</v>
      </c>
      <c r="CL25" s="2" t="s">
        <v>179</v>
      </c>
      <c r="CN25" s="2" t="s">
        <v>722</v>
      </c>
      <c r="CP25" s="2" t="s">
        <v>722</v>
      </c>
      <c r="CQ25" s="2" t="s">
        <v>722</v>
      </c>
      <c r="CR25" s="2" t="s">
        <v>722</v>
      </c>
      <c r="CT25" s="2" t="s">
        <v>1622</v>
      </c>
      <c r="CV25" s="2" t="s">
        <v>722</v>
      </c>
      <c r="CW25" s="2" t="s">
        <v>722</v>
      </c>
      <c r="CX25" s="2" t="s">
        <v>722</v>
      </c>
      <c r="CZ25" s="2" t="s">
        <v>1622</v>
      </c>
      <c r="DB25" s="2" t="s">
        <v>975</v>
      </c>
      <c r="DC25" s="2" t="s">
        <v>975</v>
      </c>
      <c r="DD25" s="2" t="s">
        <v>975</v>
      </c>
      <c r="DF25" s="2" t="s">
        <v>975</v>
      </c>
      <c r="DG25" s="2" t="s">
        <v>975</v>
      </c>
      <c r="DI25" s="2" t="s">
        <v>975</v>
      </c>
      <c r="DJ25" s="2" t="s">
        <v>975</v>
      </c>
      <c r="DK25" s="2" t="s">
        <v>975</v>
      </c>
      <c r="DM25" s="2" t="s">
        <v>975</v>
      </c>
      <c r="DO25" s="2" t="s">
        <v>975</v>
      </c>
      <c r="DP25" s="2" t="s">
        <v>975</v>
      </c>
      <c r="DR25" s="2" t="s">
        <v>722</v>
      </c>
      <c r="DS25" s="2" t="s">
        <v>722</v>
      </c>
      <c r="DT25" s="2" t="s">
        <v>722</v>
      </c>
      <c r="DV25" s="2" t="s">
        <v>1622</v>
      </c>
      <c r="DX25" s="2" t="s">
        <v>975</v>
      </c>
      <c r="DZ25" s="2" t="s">
        <v>975</v>
      </c>
      <c r="EA25" s="2" t="s">
        <v>975</v>
      </c>
      <c r="EB25" s="2" t="s">
        <v>975</v>
      </c>
      <c r="ED25" s="2" t="s">
        <v>975</v>
      </c>
      <c r="EF25" s="2" t="s">
        <v>722</v>
      </c>
      <c r="EG25" s="2" t="s">
        <v>722</v>
      </c>
      <c r="EH25" s="2" t="s">
        <v>722</v>
      </c>
      <c r="EI25" s="61"/>
      <c r="EJ25" s="2" t="s">
        <v>722</v>
      </c>
      <c r="EK25" s="2" t="s">
        <v>722</v>
      </c>
      <c r="EL25" s="2" t="s">
        <v>722</v>
      </c>
      <c r="EN25" s="2" t="s">
        <v>1622</v>
      </c>
      <c r="EP25" s="2" t="s">
        <v>975</v>
      </c>
      <c r="EQ25" s="2" t="s">
        <v>975</v>
      </c>
      <c r="ER25" s="2" t="s">
        <v>975</v>
      </c>
      <c r="ET25" s="2" t="s">
        <v>1622</v>
      </c>
      <c r="EU25" s="2" t="s">
        <v>1622</v>
      </c>
      <c r="EV25" s="2" t="s">
        <v>1622</v>
      </c>
      <c r="EW25" s="2" t="s">
        <v>1622</v>
      </c>
      <c r="EY25" s="2" t="s">
        <v>644</v>
      </c>
      <c r="EZ25" s="2" t="s">
        <v>644</v>
      </c>
      <c r="FA25" s="2" t="s">
        <v>644</v>
      </c>
      <c r="FC25" s="2" t="s">
        <v>215</v>
      </c>
      <c r="FE25" s="2" t="s">
        <v>975</v>
      </c>
      <c r="FF25" s="2" t="s">
        <v>975</v>
      </c>
      <c r="FH25" s="2" t="s">
        <v>975</v>
      </c>
      <c r="FI25" s="2" t="s">
        <v>975</v>
      </c>
      <c r="FJ25" s="2" t="s">
        <v>975</v>
      </c>
      <c r="FK25" s="2" t="s">
        <v>975</v>
      </c>
      <c r="FM25" s="2" t="s">
        <v>1622</v>
      </c>
      <c r="FN25" s="2" t="s">
        <v>1622</v>
      </c>
      <c r="FO25" s="2" t="s">
        <v>1622</v>
      </c>
      <c r="FP25" s="2" t="s">
        <v>1622</v>
      </c>
      <c r="FR25" s="2" t="s">
        <v>106</v>
      </c>
      <c r="FT25" s="2" t="s">
        <v>644</v>
      </c>
      <c r="FU25" s="2" t="s">
        <v>644</v>
      </c>
      <c r="FV25" s="2" t="s">
        <v>644</v>
      </c>
      <c r="FW25" s="2" t="s">
        <v>644</v>
      </c>
      <c r="FX25" s="2" t="s">
        <v>644</v>
      </c>
      <c r="FZ25" s="2" t="s">
        <v>1026</v>
      </c>
      <c r="GA25" s="2" t="s">
        <v>1622</v>
      </c>
      <c r="GB25" s="2" t="s">
        <v>975</v>
      </c>
      <c r="GD25" s="2" t="s">
        <v>106</v>
      </c>
      <c r="GE25" s="2" t="s">
        <v>106</v>
      </c>
      <c r="GF25" s="2" t="s">
        <v>106</v>
      </c>
      <c r="GG25" s="2" t="s">
        <v>106</v>
      </c>
      <c r="GI25" s="2" t="s">
        <v>1026</v>
      </c>
      <c r="GJ25" s="2" t="s">
        <v>1622</v>
      </c>
      <c r="GK25" s="2" t="s">
        <v>975</v>
      </c>
      <c r="GM25" s="2" t="s">
        <v>106</v>
      </c>
      <c r="GN25" s="2" t="s">
        <v>106</v>
      </c>
      <c r="GO25" s="2" t="s">
        <v>106</v>
      </c>
      <c r="GP25" s="2" t="s">
        <v>106</v>
      </c>
      <c r="GR25" s="2" t="s">
        <v>644</v>
      </c>
      <c r="GS25" s="2" t="s">
        <v>644</v>
      </c>
      <c r="GT25" s="2" t="s">
        <v>644</v>
      </c>
      <c r="GU25" s="2" t="s">
        <v>644</v>
      </c>
      <c r="GW25" s="2" t="s">
        <v>1026</v>
      </c>
      <c r="GX25" s="2" t="s">
        <v>1026</v>
      </c>
      <c r="GZ25" s="2" t="s">
        <v>1859</v>
      </c>
      <c r="HA25" s="2" t="s">
        <v>1859</v>
      </c>
      <c r="HB25" s="2" t="s">
        <v>1859</v>
      </c>
      <c r="HC25" s="2" t="s">
        <v>1859</v>
      </c>
      <c r="HE25" s="141" t="s">
        <v>1622</v>
      </c>
      <c r="HF25" s="141" t="s">
        <v>1622</v>
      </c>
      <c r="HG25" s="141" t="s">
        <v>1622</v>
      </c>
      <c r="HH25" s="141" t="s">
        <v>1622</v>
      </c>
      <c r="HI25" s="141" t="s">
        <v>1622</v>
      </c>
      <c r="HJ25" s="141" t="s">
        <v>1622</v>
      </c>
      <c r="HL25" s="2" t="s">
        <v>1026</v>
      </c>
      <c r="HM25" s="2" t="s">
        <v>1026</v>
      </c>
      <c r="HN25" s="2" t="s">
        <v>1026</v>
      </c>
      <c r="HO25" s="2" t="s">
        <v>1026</v>
      </c>
      <c r="HQ25" s="2" t="s">
        <v>1859</v>
      </c>
      <c r="HR25" s="2" t="s">
        <v>1859</v>
      </c>
      <c r="HS25" s="2" t="s">
        <v>1859</v>
      </c>
      <c r="HT25" s="2" t="s">
        <v>1859</v>
      </c>
      <c r="HV25" s="141" t="s">
        <v>975</v>
      </c>
      <c r="HW25" s="141" t="s">
        <v>975</v>
      </c>
      <c r="HX25" s="141" t="s">
        <v>975</v>
      </c>
      <c r="HY25" s="141" t="s">
        <v>975</v>
      </c>
      <c r="HZ25" s="141" t="s">
        <v>975</v>
      </c>
      <c r="IA25" s="141" t="s">
        <v>975</v>
      </c>
      <c r="IC25" s="141" t="s">
        <v>1622</v>
      </c>
      <c r="ID25" s="141" t="s">
        <v>1622</v>
      </c>
      <c r="IE25" s="141" t="s">
        <v>1622</v>
      </c>
      <c r="IF25" s="141" t="s">
        <v>1622</v>
      </c>
      <c r="IG25" s="141" t="s">
        <v>1622</v>
      </c>
      <c r="IH25" s="141" t="s">
        <v>1622</v>
      </c>
      <c r="IJ25" s="2" t="s">
        <v>1026</v>
      </c>
      <c r="IK25" s="2" t="s">
        <v>1026</v>
      </c>
      <c r="IL25" s="2" t="s">
        <v>1026</v>
      </c>
      <c r="IM25" s="2" t="s">
        <v>1026</v>
      </c>
      <c r="IO25" s="141" t="s">
        <v>644</v>
      </c>
      <c r="IP25" s="141" t="s">
        <v>644</v>
      </c>
      <c r="IQ25" s="141" t="s">
        <v>644</v>
      </c>
      <c r="IR25" s="141" t="s">
        <v>644</v>
      </c>
      <c r="IS25" s="141" t="s">
        <v>644</v>
      </c>
      <c r="IU25" s="2" t="s">
        <v>644</v>
      </c>
      <c r="IV25" s="2" t="s">
        <v>644</v>
      </c>
      <c r="IW25" s="2" t="s">
        <v>644</v>
      </c>
      <c r="IX25" s="2" t="s">
        <v>644</v>
      </c>
      <c r="IY25" s="2" t="s">
        <v>644</v>
      </c>
      <c r="IZ25" s="2" t="s">
        <v>644</v>
      </c>
      <c r="JA25" s="2" t="s">
        <v>644</v>
      </c>
      <c r="JB25" s="2" t="s">
        <v>644</v>
      </c>
      <c r="JC25" s="2" t="s">
        <v>644</v>
      </c>
      <c r="JE25" s="2" t="s">
        <v>1026</v>
      </c>
      <c r="JF25" s="2" t="s">
        <v>1026</v>
      </c>
      <c r="JG25" s="2" t="s">
        <v>1026</v>
      </c>
      <c r="JI25" s="2" t="s">
        <v>975</v>
      </c>
      <c r="JJ25" s="2" t="s">
        <v>1027</v>
      </c>
      <c r="JK25" s="2" t="s">
        <v>1027</v>
      </c>
      <c r="JL25" s="2" t="s">
        <v>1027</v>
      </c>
      <c r="JM25" s="2" t="s">
        <v>1027</v>
      </c>
      <c r="JO25" s="2" t="s">
        <v>644</v>
      </c>
      <c r="JP25" s="2" t="s">
        <v>644</v>
      </c>
      <c r="JQ25" s="2" t="s">
        <v>644</v>
      </c>
      <c r="JR25" s="2" t="s">
        <v>644</v>
      </c>
      <c r="JS25" s="2" t="s">
        <v>644</v>
      </c>
      <c r="JT25" s="2" t="s">
        <v>644</v>
      </c>
      <c r="JU25" s="2" t="s">
        <v>644</v>
      </c>
      <c r="JV25" s="2" t="s">
        <v>644</v>
      </c>
      <c r="JX25" s="141" t="s">
        <v>644</v>
      </c>
      <c r="JY25" s="141" t="s">
        <v>644</v>
      </c>
      <c r="JZ25" s="141" t="s">
        <v>644</v>
      </c>
      <c r="KA25" s="141" t="s">
        <v>644</v>
      </c>
      <c r="KB25" s="141" t="s">
        <v>644</v>
      </c>
      <c r="KC25" s="141" t="s">
        <v>644</v>
      </c>
      <c r="KD25" s="141" t="s">
        <v>644</v>
      </c>
      <c r="KF25" s="2" t="s">
        <v>644</v>
      </c>
      <c r="KG25" s="2" t="s">
        <v>644</v>
      </c>
      <c r="KH25" s="2" t="s">
        <v>644</v>
      </c>
      <c r="KI25" s="2" t="s">
        <v>644</v>
      </c>
      <c r="KJ25" s="2" t="s">
        <v>644</v>
      </c>
      <c r="KK25" s="2" t="s">
        <v>644</v>
      </c>
      <c r="KL25" s="2" t="s">
        <v>644</v>
      </c>
      <c r="KM25" s="2" t="s">
        <v>644</v>
      </c>
      <c r="KO25" s="2" t="s">
        <v>106</v>
      </c>
      <c r="KQ25" s="2" t="s">
        <v>1026</v>
      </c>
      <c r="KS25" s="2" t="s">
        <v>1027</v>
      </c>
      <c r="KT25" s="2" t="s">
        <v>1027</v>
      </c>
      <c r="KV25" s="2" t="s">
        <v>644</v>
      </c>
      <c r="KW25" s="2" t="s">
        <v>644</v>
      </c>
      <c r="KX25" s="2" t="s">
        <v>644</v>
      </c>
      <c r="KY25" s="2" t="s">
        <v>644</v>
      </c>
      <c r="LA25" s="2" t="s">
        <v>644</v>
      </c>
      <c r="LB25" s="2" t="s">
        <v>644</v>
      </c>
      <c r="LD25" s="2" t="s">
        <v>119</v>
      </c>
      <c r="LF25" s="2" t="s">
        <v>644</v>
      </c>
      <c r="LG25" s="2" t="s">
        <v>644</v>
      </c>
      <c r="LH25" s="2" t="s">
        <v>644</v>
      </c>
      <c r="LI25" s="2" t="s">
        <v>644</v>
      </c>
      <c r="LJ25" s="2" t="s">
        <v>644</v>
      </c>
      <c r="LL25" s="2" t="s">
        <v>106</v>
      </c>
      <c r="LN25" s="2" t="s">
        <v>644</v>
      </c>
      <c r="LO25" s="2" t="s">
        <v>644</v>
      </c>
      <c r="LP25" s="2" t="s">
        <v>644</v>
      </c>
      <c r="LQ25" s="2" t="s">
        <v>644</v>
      </c>
      <c r="LR25" s="2" t="s">
        <v>644</v>
      </c>
      <c r="LS25" s="2" t="s">
        <v>644</v>
      </c>
      <c r="LT25" s="2" t="s">
        <v>644</v>
      </c>
      <c r="LU25" s="2" t="s">
        <v>644</v>
      </c>
      <c r="LV25" s="2" t="s">
        <v>644</v>
      </c>
      <c r="LW25" s="2" t="s">
        <v>644</v>
      </c>
      <c r="LX25" s="2" t="s">
        <v>644</v>
      </c>
      <c r="LY25" s="2" t="s">
        <v>644</v>
      </c>
      <c r="MA25" s="2" t="s">
        <v>644</v>
      </c>
      <c r="MB25" s="2" t="s">
        <v>644</v>
      </c>
      <c r="MC25" s="2" t="s">
        <v>644</v>
      </c>
      <c r="MD25" s="2" t="s">
        <v>644</v>
      </c>
      <c r="ME25" s="2" t="s">
        <v>644</v>
      </c>
      <c r="MF25" s="2" t="s">
        <v>644</v>
      </c>
      <c r="MG25" s="2" t="s">
        <v>644</v>
      </c>
      <c r="MH25" s="2" t="s">
        <v>644</v>
      </c>
      <c r="MI25" s="2" t="s">
        <v>644</v>
      </c>
      <c r="MK25" s="2" t="s">
        <v>106</v>
      </c>
      <c r="ML25" s="2" t="s">
        <v>106</v>
      </c>
      <c r="MN25" s="2" t="s">
        <v>748</v>
      </c>
      <c r="MO25" s="2" t="s">
        <v>748</v>
      </c>
      <c r="MP25" s="2" t="s">
        <v>748</v>
      </c>
      <c r="MQ25" s="2" t="s">
        <v>748</v>
      </c>
      <c r="MR25" s="2" t="s">
        <v>748</v>
      </c>
    </row>
    <row r="26" spans="1:356" ht="45" customHeight="1" x14ac:dyDescent="0.3">
      <c r="A26" s="14" t="s">
        <v>74</v>
      </c>
      <c r="B26" s="42" t="s">
        <v>1028</v>
      </c>
      <c r="D26" s="42" t="s">
        <v>1028</v>
      </c>
      <c r="E26" s="42" t="s">
        <v>8</v>
      </c>
      <c r="F26" s="42" t="s">
        <v>1028</v>
      </c>
      <c r="G26" s="42" t="s">
        <v>1028</v>
      </c>
      <c r="H26" s="42" t="s">
        <v>1028</v>
      </c>
      <c r="J26" s="42" t="s">
        <v>1028</v>
      </c>
      <c r="K26" s="42" t="s">
        <v>1028</v>
      </c>
      <c r="L26" s="42" t="s">
        <v>1028</v>
      </c>
      <c r="M26" s="42" t="s">
        <v>1028</v>
      </c>
      <c r="O26" s="33" t="s">
        <v>1028</v>
      </c>
      <c r="P26" s="33" t="s">
        <v>1028</v>
      </c>
      <c r="R26" s="33" t="s">
        <v>1028</v>
      </c>
      <c r="T26" s="45" t="s">
        <v>107</v>
      </c>
      <c r="V26" s="45" t="s">
        <v>107</v>
      </c>
      <c r="W26" s="45" t="s">
        <v>336</v>
      </c>
      <c r="Y26" s="42" t="s">
        <v>59</v>
      </c>
      <c r="Z26" s="42" t="s">
        <v>59</v>
      </c>
      <c r="AB26" s="42" t="s">
        <v>59</v>
      </c>
      <c r="AC26" s="42" t="s">
        <v>59</v>
      </c>
      <c r="AE26" s="42" t="s">
        <v>59</v>
      </c>
      <c r="AG26" s="42" t="s">
        <v>59</v>
      </c>
      <c r="AH26" s="42" t="s">
        <v>59</v>
      </c>
      <c r="AI26" s="42" t="s">
        <v>59</v>
      </c>
      <c r="AK26" s="42" t="s">
        <v>59</v>
      </c>
      <c r="AM26" s="42" t="s">
        <v>59</v>
      </c>
      <c r="AO26" s="42" t="s">
        <v>59</v>
      </c>
      <c r="AQ26" s="42" t="s">
        <v>59</v>
      </c>
      <c r="AR26" s="42" t="s">
        <v>59</v>
      </c>
      <c r="AS26" s="42" t="s">
        <v>59</v>
      </c>
      <c r="AU26" s="42" t="s">
        <v>59</v>
      </c>
      <c r="AV26" s="42" t="s">
        <v>59</v>
      </c>
      <c r="AW26" s="42" t="s">
        <v>59</v>
      </c>
      <c r="AX26" s="42" t="s">
        <v>59</v>
      </c>
      <c r="AZ26" s="42" t="s">
        <v>59</v>
      </c>
      <c r="BA26" s="42" t="s">
        <v>59</v>
      </c>
      <c r="BB26" s="42" t="s">
        <v>59</v>
      </c>
      <c r="BC26" s="42" t="s">
        <v>59</v>
      </c>
      <c r="BE26" s="42" t="s">
        <v>59</v>
      </c>
      <c r="BF26" s="42" t="s">
        <v>59</v>
      </c>
      <c r="BG26" s="42" t="s">
        <v>59</v>
      </c>
      <c r="BH26" s="42" t="s">
        <v>59</v>
      </c>
      <c r="BI26" s="42" t="s">
        <v>59</v>
      </c>
      <c r="BK26" s="42" t="s">
        <v>59</v>
      </c>
      <c r="BL26" s="42" t="s">
        <v>59</v>
      </c>
      <c r="BM26" s="42" t="s">
        <v>59</v>
      </c>
      <c r="BN26" s="42" t="s">
        <v>59</v>
      </c>
      <c r="BO26" s="42" t="s">
        <v>59</v>
      </c>
      <c r="BQ26" s="42" t="s">
        <v>59</v>
      </c>
      <c r="BS26" s="42" t="s">
        <v>8</v>
      </c>
      <c r="BU26" s="42" t="s">
        <v>59</v>
      </c>
      <c r="BV26" s="42" t="s">
        <v>59</v>
      </c>
      <c r="BW26" s="42" t="s">
        <v>59</v>
      </c>
      <c r="BY26" s="42" t="s">
        <v>59</v>
      </c>
      <c r="BZ26" s="42" t="s">
        <v>59</v>
      </c>
      <c r="CA26" s="42" t="s">
        <v>59</v>
      </c>
      <c r="CC26" s="42" t="s">
        <v>59</v>
      </c>
      <c r="CE26" s="42" t="s">
        <v>59</v>
      </c>
      <c r="CG26" s="42" t="s">
        <v>59</v>
      </c>
      <c r="CH26" s="42" t="s">
        <v>59</v>
      </c>
      <c r="CJ26" s="42" t="s">
        <v>59</v>
      </c>
      <c r="CL26" s="42" t="s">
        <v>59</v>
      </c>
      <c r="CN26" s="42" t="s">
        <v>59</v>
      </c>
      <c r="CP26" s="42" t="s">
        <v>59</v>
      </c>
      <c r="CQ26" s="42" t="s">
        <v>59</v>
      </c>
      <c r="CR26" s="42" t="s">
        <v>59</v>
      </c>
      <c r="CT26" s="42" t="s">
        <v>59</v>
      </c>
      <c r="CV26" s="42" t="s">
        <v>59</v>
      </c>
      <c r="CW26" s="42" t="s">
        <v>59</v>
      </c>
      <c r="CX26" s="42" t="s">
        <v>59</v>
      </c>
      <c r="CZ26" s="42" t="s">
        <v>59</v>
      </c>
      <c r="DA26" s="61"/>
      <c r="DB26" s="42" t="s">
        <v>59</v>
      </c>
      <c r="DC26" s="42" t="s">
        <v>59</v>
      </c>
      <c r="DD26" s="42" t="s">
        <v>59</v>
      </c>
      <c r="DE26" s="61"/>
      <c r="DF26" s="42" t="s">
        <v>59</v>
      </c>
      <c r="DG26" s="42" t="s">
        <v>59</v>
      </c>
      <c r="DH26" s="61"/>
      <c r="DI26" s="42" t="s">
        <v>59</v>
      </c>
      <c r="DJ26" s="42" t="s">
        <v>59</v>
      </c>
      <c r="DK26" s="42" t="s">
        <v>59</v>
      </c>
      <c r="DM26" s="42" t="s">
        <v>59</v>
      </c>
      <c r="DO26" s="42" t="s">
        <v>59</v>
      </c>
      <c r="DP26" s="42" t="s">
        <v>59</v>
      </c>
      <c r="DQ26" s="61"/>
      <c r="DR26" s="42" t="s">
        <v>59</v>
      </c>
      <c r="DS26" s="42" t="s">
        <v>59</v>
      </c>
      <c r="DT26" s="42" t="s">
        <v>59</v>
      </c>
      <c r="DU26" s="61"/>
      <c r="DV26" s="42" t="s">
        <v>59</v>
      </c>
      <c r="DW26" s="61"/>
      <c r="DX26" s="42" t="s">
        <v>59</v>
      </c>
      <c r="DY26" s="61"/>
      <c r="DZ26" s="42" t="s">
        <v>59</v>
      </c>
      <c r="EA26" s="42" t="s">
        <v>59</v>
      </c>
      <c r="EB26" s="42" t="s">
        <v>59</v>
      </c>
      <c r="ED26" s="42" t="s">
        <v>59</v>
      </c>
      <c r="EF26" s="42" t="s">
        <v>59</v>
      </c>
      <c r="EG26" s="42" t="s">
        <v>59</v>
      </c>
      <c r="EH26" s="42" t="s">
        <v>59</v>
      </c>
      <c r="EI26" s="61"/>
      <c r="EJ26" s="42" t="s">
        <v>59</v>
      </c>
      <c r="EK26" s="42" t="s">
        <v>59</v>
      </c>
      <c r="EL26" s="42" t="s">
        <v>59</v>
      </c>
      <c r="EN26" s="42" t="s">
        <v>59</v>
      </c>
      <c r="EP26" s="44" t="s">
        <v>8</v>
      </c>
      <c r="EQ26" s="44" t="s">
        <v>8</v>
      </c>
      <c r="ER26" s="44" t="s">
        <v>8</v>
      </c>
      <c r="ET26" s="44" t="s">
        <v>8</v>
      </c>
      <c r="EU26" s="44" t="s">
        <v>8</v>
      </c>
      <c r="EV26" s="44" t="s">
        <v>8</v>
      </c>
      <c r="EW26" s="44" t="s">
        <v>8</v>
      </c>
      <c r="EY26" s="44" t="s">
        <v>8</v>
      </c>
      <c r="EZ26" s="44" t="s">
        <v>8</v>
      </c>
      <c r="FA26" s="44" t="s">
        <v>8</v>
      </c>
      <c r="FC26" s="44" t="s">
        <v>8</v>
      </c>
      <c r="FE26" s="44" t="s">
        <v>8</v>
      </c>
      <c r="FF26" s="44" t="s">
        <v>8</v>
      </c>
      <c r="FH26" s="44" t="s">
        <v>8</v>
      </c>
      <c r="FI26" s="44" t="s">
        <v>8</v>
      </c>
      <c r="FJ26" s="44" t="s">
        <v>8</v>
      </c>
      <c r="FK26" s="44" t="s">
        <v>8</v>
      </c>
      <c r="FM26" s="44" t="s">
        <v>8</v>
      </c>
      <c r="FN26" s="44" t="s">
        <v>8</v>
      </c>
      <c r="FO26" s="44" t="s">
        <v>8</v>
      </c>
      <c r="FP26" s="44" t="s">
        <v>8</v>
      </c>
      <c r="FR26" s="44" t="s">
        <v>8</v>
      </c>
      <c r="FT26" s="44" t="s">
        <v>8</v>
      </c>
      <c r="FU26" s="44" t="s">
        <v>8</v>
      </c>
      <c r="FV26" s="44" t="s">
        <v>8</v>
      </c>
      <c r="FW26" s="44" t="s">
        <v>8</v>
      </c>
      <c r="FX26" s="44" t="s">
        <v>8</v>
      </c>
      <c r="FZ26" s="44" t="s">
        <v>8</v>
      </c>
      <c r="GA26" s="44" t="s">
        <v>8</v>
      </c>
      <c r="GB26" s="44" t="s">
        <v>8</v>
      </c>
      <c r="GD26" s="44" t="s">
        <v>8</v>
      </c>
      <c r="GE26" s="44" t="s">
        <v>8</v>
      </c>
      <c r="GF26" s="44" t="s">
        <v>8</v>
      </c>
      <c r="GG26" s="44" t="s">
        <v>8</v>
      </c>
      <c r="GI26" s="44" t="s">
        <v>8</v>
      </c>
      <c r="GJ26" s="44" t="s">
        <v>8</v>
      </c>
      <c r="GK26" s="44" t="s">
        <v>8</v>
      </c>
      <c r="GM26" s="44" t="s">
        <v>8</v>
      </c>
      <c r="GN26" s="44" t="s">
        <v>8</v>
      </c>
      <c r="GO26" s="44" t="s">
        <v>8</v>
      </c>
      <c r="GP26" s="44" t="s">
        <v>8</v>
      </c>
      <c r="GR26" s="44" t="s">
        <v>8</v>
      </c>
      <c r="GS26" s="44" t="s">
        <v>8</v>
      </c>
      <c r="GT26" s="44" t="s">
        <v>8</v>
      </c>
      <c r="GU26" s="44" t="s">
        <v>8</v>
      </c>
      <c r="GW26" s="115" t="s">
        <v>749</v>
      </c>
      <c r="GX26" s="115" t="s">
        <v>749</v>
      </c>
      <c r="GZ26" s="42" t="s">
        <v>1028</v>
      </c>
      <c r="HA26" s="42" t="s">
        <v>1028</v>
      </c>
      <c r="HB26" s="115" t="s">
        <v>1868</v>
      </c>
      <c r="HC26" s="115" t="s">
        <v>1868</v>
      </c>
      <c r="HE26" s="42" t="s">
        <v>1028</v>
      </c>
      <c r="HF26" s="115" t="s">
        <v>749</v>
      </c>
      <c r="HG26" s="42" t="s">
        <v>1028</v>
      </c>
      <c r="HH26" s="115" t="s">
        <v>749</v>
      </c>
      <c r="HI26" s="115" t="s">
        <v>749</v>
      </c>
      <c r="HJ26" s="115" t="s">
        <v>749</v>
      </c>
      <c r="HL26" s="42" t="s">
        <v>1028</v>
      </c>
      <c r="HM26" s="115" t="s">
        <v>749</v>
      </c>
      <c r="HN26" s="42" t="s">
        <v>1028</v>
      </c>
      <c r="HO26" s="115" t="s">
        <v>749</v>
      </c>
      <c r="HQ26" s="42" t="s">
        <v>1028</v>
      </c>
      <c r="HR26" s="42" t="s">
        <v>1028</v>
      </c>
      <c r="HS26" s="115" t="s">
        <v>1868</v>
      </c>
      <c r="HT26" s="115" t="s">
        <v>1868</v>
      </c>
      <c r="HV26" s="42" t="s">
        <v>1028</v>
      </c>
      <c r="HW26" s="115" t="s">
        <v>749</v>
      </c>
      <c r="HX26" s="42" t="s">
        <v>1028</v>
      </c>
      <c r="HY26" s="115" t="s">
        <v>749</v>
      </c>
      <c r="HZ26" s="115" t="s">
        <v>749</v>
      </c>
      <c r="IA26" s="115" t="s">
        <v>749</v>
      </c>
      <c r="IC26" s="42" t="s">
        <v>1028</v>
      </c>
      <c r="ID26" s="115" t="s">
        <v>749</v>
      </c>
      <c r="IE26" s="42" t="s">
        <v>1028</v>
      </c>
      <c r="IF26" s="115" t="s">
        <v>749</v>
      </c>
      <c r="IG26" s="115" t="s">
        <v>749</v>
      </c>
      <c r="IH26" s="115" t="s">
        <v>749</v>
      </c>
      <c r="IJ26" s="42" t="s">
        <v>1028</v>
      </c>
      <c r="IK26" s="115" t="s">
        <v>749</v>
      </c>
      <c r="IL26" s="115" t="s">
        <v>749</v>
      </c>
      <c r="IM26" s="115" t="s">
        <v>749</v>
      </c>
      <c r="IO26" s="42" t="s">
        <v>1028</v>
      </c>
      <c r="IP26" s="115" t="s">
        <v>749</v>
      </c>
      <c r="IQ26" s="115" t="s">
        <v>749</v>
      </c>
      <c r="IR26" s="115" t="s">
        <v>749</v>
      </c>
      <c r="IS26" s="115" t="s">
        <v>749</v>
      </c>
      <c r="IU26" s="42" t="s">
        <v>1028</v>
      </c>
      <c r="IV26" s="115" t="s">
        <v>749</v>
      </c>
      <c r="IW26" s="115" t="s">
        <v>749</v>
      </c>
      <c r="IX26" s="115" t="s">
        <v>749</v>
      </c>
      <c r="IY26" s="42" t="s">
        <v>1028</v>
      </c>
      <c r="IZ26" s="115" t="s">
        <v>749</v>
      </c>
      <c r="JA26" s="115" t="s">
        <v>749</v>
      </c>
      <c r="JB26" s="115" t="s">
        <v>749</v>
      </c>
      <c r="JC26" s="115" t="s">
        <v>749</v>
      </c>
      <c r="JE26" s="33" t="s">
        <v>1028</v>
      </c>
      <c r="JF26" s="33" t="s">
        <v>1028</v>
      </c>
      <c r="JG26" s="33" t="s">
        <v>1028</v>
      </c>
      <c r="JI26" s="135" t="s">
        <v>1329</v>
      </c>
      <c r="JJ26" s="135" t="s">
        <v>1330</v>
      </c>
      <c r="JK26" s="135" t="s">
        <v>1330</v>
      </c>
      <c r="JL26" s="75" t="s">
        <v>645</v>
      </c>
      <c r="JM26" s="135" t="s">
        <v>1330</v>
      </c>
      <c r="JO26" s="33" t="s">
        <v>84</v>
      </c>
      <c r="JP26" s="75" t="s">
        <v>749</v>
      </c>
      <c r="JQ26" s="75" t="s">
        <v>749</v>
      </c>
      <c r="JR26" s="75" t="s">
        <v>749</v>
      </c>
      <c r="JS26" s="75" t="s">
        <v>749</v>
      </c>
      <c r="JT26" s="75" t="s">
        <v>645</v>
      </c>
      <c r="JU26" s="75" t="s">
        <v>749</v>
      </c>
      <c r="JV26" s="75" t="s">
        <v>749</v>
      </c>
      <c r="JX26" s="33" t="s">
        <v>1028</v>
      </c>
      <c r="JY26" s="75" t="s">
        <v>749</v>
      </c>
      <c r="JZ26" s="33" t="s">
        <v>1028</v>
      </c>
      <c r="KA26" s="75" t="s">
        <v>749</v>
      </c>
      <c r="KB26" s="75" t="s">
        <v>749</v>
      </c>
      <c r="KC26" s="75" t="s">
        <v>749</v>
      </c>
      <c r="KD26" s="75" t="s">
        <v>749</v>
      </c>
      <c r="KF26" s="33" t="s">
        <v>1028</v>
      </c>
      <c r="KG26" s="75" t="s">
        <v>749</v>
      </c>
      <c r="KH26" s="75" t="s">
        <v>749</v>
      </c>
      <c r="KI26" s="33" t="s">
        <v>1028</v>
      </c>
      <c r="KJ26" s="75" t="s">
        <v>749</v>
      </c>
      <c r="KK26" s="75" t="s">
        <v>749</v>
      </c>
      <c r="KL26" s="75" t="s">
        <v>749</v>
      </c>
      <c r="KM26" s="75" t="s">
        <v>749</v>
      </c>
      <c r="KO26" s="45" t="s">
        <v>107</v>
      </c>
      <c r="KQ26" s="33" t="s">
        <v>1028</v>
      </c>
      <c r="KS26" s="135" t="s">
        <v>1309</v>
      </c>
      <c r="KT26" s="75" t="s">
        <v>645</v>
      </c>
      <c r="KV26" s="135" t="s">
        <v>1028</v>
      </c>
      <c r="KW26" s="75" t="s">
        <v>749</v>
      </c>
      <c r="KX26" s="75" t="s">
        <v>749</v>
      </c>
      <c r="KY26" s="75" t="s">
        <v>645</v>
      </c>
      <c r="LA26" s="75" t="s">
        <v>749</v>
      </c>
      <c r="LB26" s="75" t="s">
        <v>749</v>
      </c>
      <c r="LD26" s="45" t="s">
        <v>107</v>
      </c>
      <c r="LF26" s="33" t="s">
        <v>84</v>
      </c>
      <c r="LG26" s="75" t="s">
        <v>749</v>
      </c>
      <c r="LH26" s="75" t="s">
        <v>749</v>
      </c>
      <c r="LI26" s="75" t="s">
        <v>749</v>
      </c>
      <c r="LJ26" s="75" t="s">
        <v>749</v>
      </c>
      <c r="LL26" s="45" t="s">
        <v>107</v>
      </c>
      <c r="LN26" s="33" t="s">
        <v>84</v>
      </c>
      <c r="LO26" s="75" t="s">
        <v>749</v>
      </c>
      <c r="LP26" s="75" t="s">
        <v>749</v>
      </c>
      <c r="LQ26" s="75" t="s">
        <v>645</v>
      </c>
      <c r="LR26" s="75" t="s">
        <v>749</v>
      </c>
      <c r="LS26" s="33" t="s">
        <v>84</v>
      </c>
      <c r="LT26" s="75" t="s">
        <v>749</v>
      </c>
      <c r="LU26" s="75" t="s">
        <v>645</v>
      </c>
      <c r="LV26" s="75" t="s">
        <v>749</v>
      </c>
      <c r="LW26" s="75" t="s">
        <v>749</v>
      </c>
      <c r="LX26" s="75" t="s">
        <v>749</v>
      </c>
      <c r="LY26" s="75" t="s">
        <v>749</v>
      </c>
      <c r="MA26" s="75" t="s">
        <v>749</v>
      </c>
      <c r="MB26" s="75" t="s">
        <v>645</v>
      </c>
      <c r="MC26" s="75" t="s">
        <v>749</v>
      </c>
      <c r="MD26" s="75" t="s">
        <v>645</v>
      </c>
      <c r="ME26" s="75" t="s">
        <v>749</v>
      </c>
      <c r="MF26" s="75" t="s">
        <v>749</v>
      </c>
      <c r="MG26" s="75" t="s">
        <v>749</v>
      </c>
      <c r="MH26" s="75" t="s">
        <v>645</v>
      </c>
      <c r="MI26" s="75" t="s">
        <v>749</v>
      </c>
      <c r="MK26" s="75" t="s">
        <v>107</v>
      </c>
      <c r="ML26" s="75" t="s">
        <v>564</v>
      </c>
      <c r="MN26" s="62" t="s">
        <v>8</v>
      </c>
      <c r="MO26" s="139" t="s">
        <v>645</v>
      </c>
      <c r="MP26" s="139" t="s">
        <v>645</v>
      </c>
      <c r="MQ26" s="62" t="s">
        <v>8</v>
      </c>
      <c r="MR26" s="62" t="s">
        <v>8</v>
      </c>
    </row>
    <row r="27" spans="1:356" ht="22.5" customHeight="1" thickBot="1" x14ac:dyDescent="0.35">
      <c r="A27" s="15" t="s">
        <v>75</v>
      </c>
      <c r="B27" s="140" t="s">
        <v>8</v>
      </c>
      <c r="D27" s="140" t="s">
        <v>8</v>
      </c>
      <c r="E27" s="140" t="s">
        <v>8</v>
      </c>
      <c r="F27" s="140" t="s">
        <v>8</v>
      </c>
      <c r="G27" s="140" t="s">
        <v>8</v>
      </c>
      <c r="H27" s="2" t="s">
        <v>8</v>
      </c>
      <c r="J27" s="2" t="s">
        <v>8</v>
      </c>
      <c r="K27" s="140" t="s">
        <v>8</v>
      </c>
      <c r="L27" s="140" t="s">
        <v>8</v>
      </c>
      <c r="M27" s="2" t="s">
        <v>8</v>
      </c>
      <c r="O27" s="2" t="s">
        <v>8</v>
      </c>
      <c r="P27" s="2" t="s">
        <v>8</v>
      </c>
      <c r="R27" s="2" t="s">
        <v>8</v>
      </c>
      <c r="T27" s="2" t="s">
        <v>8</v>
      </c>
      <c r="V27" s="2" t="s">
        <v>8</v>
      </c>
      <c r="W27" s="2" t="s">
        <v>8</v>
      </c>
      <c r="Y27" s="2" t="s">
        <v>59</v>
      </c>
      <c r="Z27" s="2" t="s">
        <v>59</v>
      </c>
      <c r="AB27" s="2" t="s">
        <v>59</v>
      </c>
      <c r="AC27" s="2" t="s">
        <v>59</v>
      </c>
      <c r="AE27" s="2" t="s">
        <v>59</v>
      </c>
      <c r="AG27" s="2" t="s">
        <v>59</v>
      </c>
      <c r="AH27" s="2" t="s">
        <v>59</v>
      </c>
      <c r="AI27" s="2" t="s">
        <v>59</v>
      </c>
      <c r="AK27" s="2" t="s">
        <v>59</v>
      </c>
      <c r="AM27" s="2" t="s">
        <v>59</v>
      </c>
      <c r="AO27" s="2" t="s">
        <v>59</v>
      </c>
      <c r="AQ27" s="2" t="s">
        <v>59</v>
      </c>
      <c r="AR27" s="2" t="s">
        <v>59</v>
      </c>
      <c r="AS27" s="2" t="s">
        <v>59</v>
      </c>
      <c r="AU27" s="2" t="s">
        <v>59</v>
      </c>
      <c r="AV27" s="2" t="s">
        <v>59</v>
      </c>
      <c r="AW27" s="2" t="s">
        <v>59</v>
      </c>
      <c r="AX27" s="2" t="s">
        <v>59</v>
      </c>
      <c r="AZ27" s="2" t="s">
        <v>59</v>
      </c>
      <c r="BA27" s="2" t="s">
        <v>59</v>
      </c>
      <c r="BB27" s="2" t="s">
        <v>59</v>
      </c>
      <c r="BC27" s="2" t="s">
        <v>59</v>
      </c>
      <c r="BE27" s="2" t="s">
        <v>59</v>
      </c>
      <c r="BF27" s="2" t="s">
        <v>59</v>
      </c>
      <c r="BG27" s="2" t="s">
        <v>59</v>
      </c>
      <c r="BH27" s="2" t="s">
        <v>59</v>
      </c>
      <c r="BI27" s="2" t="s">
        <v>59</v>
      </c>
      <c r="BK27" s="2" t="s">
        <v>59</v>
      </c>
      <c r="BL27" s="2" t="s">
        <v>59</v>
      </c>
      <c r="BM27" s="2" t="s">
        <v>59</v>
      </c>
      <c r="BN27" s="2" t="s">
        <v>59</v>
      </c>
      <c r="BO27" s="2" t="s">
        <v>59</v>
      </c>
      <c r="BQ27" s="2" t="s">
        <v>59</v>
      </c>
      <c r="BS27" s="2" t="s">
        <v>59</v>
      </c>
      <c r="BU27" s="2" t="s">
        <v>59</v>
      </c>
      <c r="BV27" s="2" t="s">
        <v>59</v>
      </c>
      <c r="BW27" s="2" t="s">
        <v>59</v>
      </c>
      <c r="BY27" s="2" t="s">
        <v>59</v>
      </c>
      <c r="BZ27" s="2" t="s">
        <v>59</v>
      </c>
      <c r="CA27" s="2" t="s">
        <v>59</v>
      </c>
      <c r="CC27" s="2" t="s">
        <v>59</v>
      </c>
      <c r="CE27" s="2" t="s">
        <v>59</v>
      </c>
      <c r="CG27" s="2" t="s">
        <v>59</v>
      </c>
      <c r="CH27" s="2" t="s">
        <v>59</v>
      </c>
      <c r="CJ27" s="2" t="s">
        <v>59</v>
      </c>
      <c r="CL27" s="2" t="s">
        <v>59</v>
      </c>
      <c r="CN27" s="2" t="s">
        <v>59</v>
      </c>
      <c r="CP27" s="2" t="s">
        <v>59</v>
      </c>
      <c r="CQ27" s="2" t="s">
        <v>59</v>
      </c>
      <c r="CR27" s="2" t="s">
        <v>59</v>
      </c>
      <c r="CT27" s="2" t="s">
        <v>59</v>
      </c>
      <c r="CV27" s="2" t="s">
        <v>59</v>
      </c>
      <c r="CW27" s="2" t="s">
        <v>59</v>
      </c>
      <c r="CX27" s="2" t="s">
        <v>59</v>
      </c>
      <c r="CZ27" s="2" t="s">
        <v>59</v>
      </c>
      <c r="DB27" s="2" t="s">
        <v>59</v>
      </c>
      <c r="DC27" s="2" t="s">
        <v>59</v>
      </c>
      <c r="DD27" s="2" t="s">
        <v>59</v>
      </c>
      <c r="DF27" s="2" t="s">
        <v>59</v>
      </c>
      <c r="DG27" s="2" t="s">
        <v>59</v>
      </c>
      <c r="DI27" s="2" t="s">
        <v>59</v>
      </c>
      <c r="DJ27" s="2" t="s">
        <v>59</v>
      </c>
      <c r="DK27" s="2" t="s">
        <v>59</v>
      </c>
      <c r="DM27" s="2" t="s">
        <v>59</v>
      </c>
      <c r="DO27" s="2" t="s">
        <v>59</v>
      </c>
      <c r="DP27" s="2" t="s">
        <v>59</v>
      </c>
      <c r="DR27" s="2" t="s">
        <v>59</v>
      </c>
      <c r="DS27" s="2" t="s">
        <v>59</v>
      </c>
      <c r="DT27" s="2" t="s">
        <v>59</v>
      </c>
      <c r="DV27" s="2" t="s">
        <v>59</v>
      </c>
      <c r="DX27" s="2" t="s">
        <v>59</v>
      </c>
      <c r="DZ27" s="2" t="s">
        <v>59</v>
      </c>
      <c r="EA27" s="2" t="s">
        <v>59</v>
      </c>
      <c r="EB27" s="2" t="s">
        <v>59</v>
      </c>
      <c r="ED27" s="2" t="s">
        <v>59</v>
      </c>
      <c r="EF27" s="2" t="s">
        <v>59</v>
      </c>
      <c r="EG27" s="2" t="s">
        <v>59</v>
      </c>
      <c r="EH27" s="2" t="s">
        <v>59</v>
      </c>
      <c r="EI27" s="61"/>
      <c r="EJ27" s="2" t="s">
        <v>59</v>
      </c>
      <c r="EK27" s="2" t="s">
        <v>59</v>
      </c>
      <c r="EL27" s="2" t="s">
        <v>59</v>
      </c>
      <c r="EN27" s="2" t="s">
        <v>59</v>
      </c>
      <c r="EP27" s="2" t="s">
        <v>8</v>
      </c>
      <c r="EQ27" s="2" t="s">
        <v>8</v>
      </c>
      <c r="ER27" s="2" t="s">
        <v>8</v>
      </c>
      <c r="ET27" s="2" t="s">
        <v>8</v>
      </c>
      <c r="EU27" s="2" t="s">
        <v>8</v>
      </c>
      <c r="EV27" s="2" t="s">
        <v>8</v>
      </c>
      <c r="EW27" s="2" t="s">
        <v>8</v>
      </c>
      <c r="EY27" s="2" t="s">
        <v>8</v>
      </c>
      <c r="EZ27" s="2" t="s">
        <v>8</v>
      </c>
      <c r="FA27" s="2" t="s">
        <v>8</v>
      </c>
      <c r="FC27" s="2" t="s">
        <v>8</v>
      </c>
      <c r="FE27" s="2" t="s">
        <v>8</v>
      </c>
      <c r="FF27" s="2" t="s">
        <v>8</v>
      </c>
      <c r="FH27" s="2" t="s">
        <v>8</v>
      </c>
      <c r="FI27" s="2" t="s">
        <v>8</v>
      </c>
      <c r="FJ27" s="2" t="s">
        <v>8</v>
      </c>
      <c r="FK27" s="2" t="s">
        <v>8</v>
      </c>
      <c r="FM27" s="2" t="s">
        <v>8</v>
      </c>
      <c r="FN27" s="2" t="s">
        <v>8</v>
      </c>
      <c r="FO27" s="2" t="s">
        <v>8</v>
      </c>
      <c r="FP27" s="2" t="s">
        <v>8</v>
      </c>
      <c r="FR27" s="2" t="s">
        <v>8</v>
      </c>
      <c r="FT27" s="2" t="s">
        <v>8</v>
      </c>
      <c r="FU27" s="2" t="s">
        <v>8</v>
      </c>
      <c r="FV27" s="2" t="s">
        <v>8</v>
      </c>
      <c r="FW27" s="2" t="s">
        <v>8</v>
      </c>
      <c r="FX27" s="2" t="s">
        <v>8</v>
      </c>
      <c r="FZ27" s="2" t="s">
        <v>8</v>
      </c>
      <c r="GA27" s="2" t="s">
        <v>8</v>
      </c>
      <c r="GB27" s="2" t="s">
        <v>8</v>
      </c>
      <c r="GD27" s="2" t="s">
        <v>8</v>
      </c>
      <c r="GE27" s="2" t="s">
        <v>8</v>
      </c>
      <c r="GF27" s="2" t="s">
        <v>8</v>
      </c>
      <c r="GG27" s="2" t="s">
        <v>8</v>
      </c>
      <c r="GI27" s="2" t="s">
        <v>59</v>
      </c>
      <c r="GJ27" s="2" t="s">
        <v>59</v>
      </c>
      <c r="GK27" s="2" t="s">
        <v>59</v>
      </c>
      <c r="GM27" s="2" t="s">
        <v>8</v>
      </c>
      <c r="GN27" s="2" t="s">
        <v>8</v>
      </c>
      <c r="GO27" s="2" t="s">
        <v>8</v>
      </c>
      <c r="GP27" s="2" t="s">
        <v>8</v>
      </c>
      <c r="GR27" s="2" t="s">
        <v>8</v>
      </c>
      <c r="GS27" s="2" t="s">
        <v>8</v>
      </c>
      <c r="GT27" s="2" t="s">
        <v>8</v>
      </c>
      <c r="GU27" s="2" t="s">
        <v>8</v>
      </c>
      <c r="GW27" s="2" t="s">
        <v>8</v>
      </c>
      <c r="GX27" s="2" t="s">
        <v>8</v>
      </c>
      <c r="GZ27" s="2" t="s">
        <v>8</v>
      </c>
      <c r="HA27" s="2" t="s">
        <v>8</v>
      </c>
      <c r="HB27" s="2" t="s">
        <v>8</v>
      </c>
      <c r="HC27" s="2" t="s">
        <v>8</v>
      </c>
      <c r="HE27" s="2" t="s">
        <v>8</v>
      </c>
      <c r="HF27" s="2" t="s">
        <v>8</v>
      </c>
      <c r="HG27" s="2" t="s">
        <v>8</v>
      </c>
      <c r="HH27" s="2" t="s">
        <v>8</v>
      </c>
      <c r="HI27" s="2" t="s">
        <v>8</v>
      </c>
      <c r="HJ27" s="2" t="s">
        <v>8</v>
      </c>
      <c r="HL27" s="2" t="s">
        <v>8</v>
      </c>
      <c r="HM27" s="2" t="s">
        <v>8</v>
      </c>
      <c r="HN27" s="2" t="s">
        <v>8</v>
      </c>
      <c r="HO27" s="2" t="s">
        <v>8</v>
      </c>
      <c r="HQ27" s="2" t="s">
        <v>8</v>
      </c>
      <c r="HR27" s="2" t="s">
        <v>8</v>
      </c>
      <c r="HS27" s="2" t="s">
        <v>8</v>
      </c>
      <c r="HT27" s="2" t="s">
        <v>8</v>
      </c>
      <c r="HV27" s="2" t="s">
        <v>8</v>
      </c>
      <c r="HW27" s="2" t="s">
        <v>8</v>
      </c>
      <c r="HX27" s="2" t="s">
        <v>8</v>
      </c>
      <c r="HY27" s="2" t="s">
        <v>8</v>
      </c>
      <c r="HZ27" s="2" t="s">
        <v>8</v>
      </c>
      <c r="IA27" s="2" t="s">
        <v>8</v>
      </c>
      <c r="IC27" s="2" t="s">
        <v>8</v>
      </c>
      <c r="ID27" s="2" t="s">
        <v>8</v>
      </c>
      <c r="IE27" s="2" t="s">
        <v>8</v>
      </c>
      <c r="IF27" s="2" t="s">
        <v>8</v>
      </c>
      <c r="IG27" s="2" t="s">
        <v>8</v>
      </c>
      <c r="IH27" s="2" t="s">
        <v>8</v>
      </c>
      <c r="IJ27" s="2" t="s">
        <v>8</v>
      </c>
      <c r="IK27" s="2" t="s">
        <v>8</v>
      </c>
      <c r="IL27" s="2" t="s">
        <v>8</v>
      </c>
      <c r="IM27" s="2" t="s">
        <v>8</v>
      </c>
      <c r="IO27" s="2" t="s">
        <v>8</v>
      </c>
      <c r="IP27" s="2" t="s">
        <v>8</v>
      </c>
      <c r="IQ27" s="2" t="s">
        <v>8</v>
      </c>
      <c r="IR27" s="2" t="s">
        <v>8</v>
      </c>
      <c r="IS27" s="2" t="s">
        <v>8</v>
      </c>
      <c r="IU27" s="2" t="s">
        <v>8</v>
      </c>
      <c r="IV27" s="2" t="s">
        <v>8</v>
      </c>
      <c r="IW27" s="2" t="s">
        <v>8</v>
      </c>
      <c r="IX27" s="2" t="s">
        <v>8</v>
      </c>
      <c r="IY27" s="2" t="s">
        <v>8</v>
      </c>
      <c r="IZ27" s="2" t="s">
        <v>8</v>
      </c>
      <c r="JA27" s="2" t="s">
        <v>8</v>
      </c>
      <c r="JB27" s="2" t="s">
        <v>8</v>
      </c>
      <c r="JC27" s="2" t="s">
        <v>8</v>
      </c>
      <c r="JE27" s="2" t="s">
        <v>8</v>
      </c>
      <c r="JF27" s="2" t="s">
        <v>8</v>
      </c>
      <c r="JG27" s="2" t="s">
        <v>8</v>
      </c>
      <c r="JI27" s="2" t="s">
        <v>8</v>
      </c>
      <c r="JJ27" s="2" t="s">
        <v>8</v>
      </c>
      <c r="JK27" s="2" t="s">
        <v>8</v>
      </c>
      <c r="JL27" s="2" t="s">
        <v>8</v>
      </c>
      <c r="JM27" s="2" t="s">
        <v>8</v>
      </c>
      <c r="JO27" s="2" t="s">
        <v>8</v>
      </c>
      <c r="JP27" s="2" t="s">
        <v>8</v>
      </c>
      <c r="JQ27" s="2" t="s">
        <v>8</v>
      </c>
      <c r="JR27" s="2" t="s">
        <v>8</v>
      </c>
      <c r="JS27" s="2" t="s">
        <v>8</v>
      </c>
      <c r="JT27" s="2" t="s">
        <v>8</v>
      </c>
      <c r="JU27" s="2" t="s">
        <v>8</v>
      </c>
      <c r="JV27" s="2" t="s">
        <v>8</v>
      </c>
      <c r="JX27" s="2" t="s">
        <v>8</v>
      </c>
      <c r="JY27" s="2" t="s">
        <v>8</v>
      </c>
      <c r="JZ27" s="2" t="s">
        <v>8</v>
      </c>
      <c r="KA27" s="2" t="s">
        <v>8</v>
      </c>
      <c r="KB27" s="2" t="s">
        <v>8</v>
      </c>
      <c r="KC27" s="2" t="s">
        <v>8</v>
      </c>
      <c r="KD27" s="2" t="s">
        <v>8</v>
      </c>
      <c r="KF27" s="2" t="s">
        <v>8</v>
      </c>
      <c r="KG27" s="2" t="s">
        <v>8</v>
      </c>
      <c r="KH27" s="2" t="s">
        <v>8</v>
      </c>
      <c r="KI27" s="2" t="s">
        <v>8</v>
      </c>
      <c r="KJ27" s="2" t="s">
        <v>8</v>
      </c>
      <c r="KK27" s="2" t="s">
        <v>8</v>
      </c>
      <c r="KL27" s="2" t="s">
        <v>8</v>
      </c>
      <c r="KM27" s="2" t="s">
        <v>8</v>
      </c>
      <c r="KO27" s="2" t="s">
        <v>8</v>
      </c>
      <c r="KQ27" s="2" t="s">
        <v>8</v>
      </c>
      <c r="KS27" s="2" t="s">
        <v>8</v>
      </c>
      <c r="KT27" s="2" t="s">
        <v>8</v>
      </c>
      <c r="KV27" s="2" t="s">
        <v>8</v>
      </c>
      <c r="KW27" s="2" t="s">
        <v>8</v>
      </c>
      <c r="KX27" s="2" t="s">
        <v>8</v>
      </c>
      <c r="KY27" s="2" t="s">
        <v>8</v>
      </c>
      <c r="LA27" s="2" t="s">
        <v>8</v>
      </c>
      <c r="LB27" s="2" t="s">
        <v>8</v>
      </c>
      <c r="LD27" s="2" t="s">
        <v>8</v>
      </c>
      <c r="LF27" s="2" t="s">
        <v>8</v>
      </c>
      <c r="LG27" s="2" t="s">
        <v>8</v>
      </c>
      <c r="LH27" s="2" t="s">
        <v>8</v>
      </c>
      <c r="LI27" s="2" t="s">
        <v>8</v>
      </c>
      <c r="LJ27" s="2" t="s">
        <v>8</v>
      </c>
      <c r="LL27" s="2" t="s">
        <v>536</v>
      </c>
      <c r="LN27" s="2" t="s">
        <v>8</v>
      </c>
      <c r="LO27" s="2" t="s">
        <v>8</v>
      </c>
      <c r="LP27" s="2" t="s">
        <v>8</v>
      </c>
      <c r="LQ27" s="2" t="s">
        <v>8</v>
      </c>
      <c r="LR27" s="2" t="s">
        <v>8</v>
      </c>
      <c r="LS27" s="2" t="s">
        <v>8</v>
      </c>
      <c r="LT27" s="2" t="s">
        <v>8</v>
      </c>
      <c r="LU27" s="2" t="s">
        <v>8</v>
      </c>
      <c r="LV27" s="2" t="s">
        <v>8</v>
      </c>
      <c r="LW27" s="2" t="s">
        <v>8</v>
      </c>
      <c r="LX27" s="2" t="s">
        <v>8</v>
      </c>
      <c r="LY27" s="2" t="s">
        <v>8</v>
      </c>
      <c r="MA27" s="2" t="s">
        <v>8</v>
      </c>
      <c r="MB27" s="2" t="s">
        <v>8</v>
      </c>
      <c r="MC27" s="2" t="s">
        <v>8</v>
      </c>
      <c r="MD27" s="2" t="s">
        <v>8</v>
      </c>
      <c r="ME27" s="2" t="s">
        <v>8</v>
      </c>
      <c r="MF27" s="2" t="s">
        <v>8</v>
      </c>
      <c r="MG27" s="2" t="s">
        <v>8</v>
      </c>
      <c r="MH27" s="2" t="s">
        <v>8</v>
      </c>
      <c r="MI27" s="2" t="s">
        <v>8</v>
      </c>
      <c r="MK27" s="2" t="s">
        <v>536</v>
      </c>
      <c r="ML27" s="2" t="s">
        <v>8</v>
      </c>
      <c r="MN27" s="2" t="s">
        <v>8</v>
      </c>
      <c r="MO27" s="2" t="s">
        <v>8</v>
      </c>
      <c r="MP27" s="2" t="s">
        <v>8</v>
      </c>
      <c r="MQ27" s="2" t="s">
        <v>8</v>
      </c>
      <c r="MR27" s="2" t="s">
        <v>8</v>
      </c>
    </row>
    <row r="28" spans="1:356" ht="22.5" customHeight="1" thickBot="1" x14ac:dyDescent="0.35">
      <c r="A28" s="15" t="s">
        <v>76</v>
      </c>
      <c r="B28" s="133" t="s">
        <v>8</v>
      </c>
      <c r="D28" s="117" t="s">
        <v>8</v>
      </c>
      <c r="E28" s="119" t="s">
        <v>8</v>
      </c>
      <c r="F28" s="119" t="s">
        <v>8</v>
      </c>
      <c r="G28" s="118" t="s">
        <v>8</v>
      </c>
      <c r="H28" s="149" t="s">
        <v>76</v>
      </c>
      <c r="J28" s="16" t="s">
        <v>76</v>
      </c>
      <c r="K28" s="16" t="s">
        <v>76</v>
      </c>
      <c r="L28" s="16" t="s">
        <v>76</v>
      </c>
      <c r="M28" s="16" t="s">
        <v>76</v>
      </c>
      <c r="O28" s="16" t="s">
        <v>76</v>
      </c>
      <c r="P28" s="16" t="s">
        <v>76</v>
      </c>
      <c r="R28" s="16" t="s">
        <v>76</v>
      </c>
      <c r="T28" s="2" t="s">
        <v>8</v>
      </c>
      <c r="V28" s="2" t="s">
        <v>8</v>
      </c>
      <c r="W28" s="2" t="s">
        <v>8</v>
      </c>
      <c r="Y28" s="2" t="s">
        <v>59</v>
      </c>
      <c r="Z28" s="2" t="s">
        <v>59</v>
      </c>
      <c r="AB28" s="2" t="s">
        <v>59</v>
      </c>
      <c r="AC28" s="2" t="s">
        <v>59</v>
      </c>
      <c r="AE28" s="2" t="s">
        <v>59</v>
      </c>
      <c r="AG28" s="2" t="s">
        <v>59</v>
      </c>
      <c r="AH28" s="2" t="s">
        <v>59</v>
      </c>
      <c r="AI28" s="2" t="s">
        <v>59</v>
      </c>
      <c r="AK28" s="2" t="s">
        <v>59</v>
      </c>
      <c r="AM28" s="2" t="s">
        <v>59</v>
      </c>
      <c r="AO28" s="2" t="s">
        <v>59</v>
      </c>
      <c r="AQ28" s="2" t="s">
        <v>59</v>
      </c>
      <c r="AR28" s="2" t="s">
        <v>59</v>
      </c>
      <c r="AS28" s="2" t="s">
        <v>59</v>
      </c>
      <c r="AU28" s="2" t="s">
        <v>59</v>
      </c>
      <c r="AV28" s="2" t="s">
        <v>59</v>
      </c>
      <c r="AW28" s="2" t="s">
        <v>59</v>
      </c>
      <c r="AX28" s="2" t="s">
        <v>59</v>
      </c>
      <c r="AZ28" s="2" t="s">
        <v>59</v>
      </c>
      <c r="BA28" s="2" t="s">
        <v>59</v>
      </c>
      <c r="BB28" s="2" t="s">
        <v>59</v>
      </c>
      <c r="BC28" s="2" t="s">
        <v>59</v>
      </c>
      <c r="BE28" s="2" t="s">
        <v>59</v>
      </c>
      <c r="BF28" s="2" t="s">
        <v>59</v>
      </c>
      <c r="BG28" s="2" t="s">
        <v>59</v>
      </c>
      <c r="BH28" s="2" t="s">
        <v>59</v>
      </c>
      <c r="BI28" s="2" t="s">
        <v>59</v>
      </c>
      <c r="BK28" s="2" t="s">
        <v>59</v>
      </c>
      <c r="BL28" s="2" t="s">
        <v>59</v>
      </c>
      <c r="BM28" s="2" t="s">
        <v>59</v>
      </c>
      <c r="BN28" s="2" t="s">
        <v>59</v>
      </c>
      <c r="BO28" s="2" t="s">
        <v>59</v>
      </c>
      <c r="BQ28" s="2" t="s">
        <v>59</v>
      </c>
      <c r="BS28" s="2" t="s">
        <v>59</v>
      </c>
      <c r="BU28" s="2" t="s">
        <v>59</v>
      </c>
      <c r="BV28" s="2" t="s">
        <v>59</v>
      </c>
      <c r="BW28" s="2" t="s">
        <v>59</v>
      </c>
      <c r="BY28" s="2" t="s">
        <v>59</v>
      </c>
      <c r="BZ28" s="2" t="s">
        <v>59</v>
      </c>
      <c r="CA28" s="2" t="s">
        <v>59</v>
      </c>
      <c r="CC28" s="2" t="s">
        <v>59</v>
      </c>
      <c r="CE28" s="2" t="s">
        <v>59</v>
      </c>
      <c r="CG28" s="2" t="s">
        <v>59</v>
      </c>
      <c r="CH28" s="2" t="s">
        <v>59</v>
      </c>
      <c r="CJ28" s="2" t="s">
        <v>59</v>
      </c>
      <c r="CL28" s="2" t="s">
        <v>59</v>
      </c>
      <c r="CN28" s="2" t="s">
        <v>59</v>
      </c>
      <c r="CP28" s="2" t="s">
        <v>59</v>
      </c>
      <c r="CQ28" s="2" t="s">
        <v>59</v>
      </c>
      <c r="CR28" s="2" t="s">
        <v>59</v>
      </c>
      <c r="CT28" s="2" t="s">
        <v>59</v>
      </c>
      <c r="CV28" s="2" t="s">
        <v>59</v>
      </c>
      <c r="CW28" s="2" t="s">
        <v>59</v>
      </c>
      <c r="CX28" s="2" t="s">
        <v>59</v>
      </c>
      <c r="CZ28" s="2" t="s">
        <v>59</v>
      </c>
      <c r="DB28" s="2" t="s">
        <v>59</v>
      </c>
      <c r="DC28" s="2" t="s">
        <v>59</v>
      </c>
      <c r="DD28" s="2" t="s">
        <v>59</v>
      </c>
      <c r="DF28" s="2" t="s">
        <v>59</v>
      </c>
      <c r="DG28" s="2" t="s">
        <v>59</v>
      </c>
      <c r="DI28" s="2" t="s">
        <v>59</v>
      </c>
      <c r="DJ28" s="2" t="s">
        <v>59</v>
      </c>
      <c r="DK28" s="2" t="s">
        <v>59</v>
      </c>
      <c r="DM28" s="2" t="s">
        <v>59</v>
      </c>
      <c r="DO28" s="2" t="s">
        <v>59</v>
      </c>
      <c r="DP28" s="2" t="s">
        <v>59</v>
      </c>
      <c r="DR28" s="2" t="s">
        <v>59</v>
      </c>
      <c r="DS28" s="2" t="s">
        <v>59</v>
      </c>
      <c r="DT28" s="2" t="s">
        <v>59</v>
      </c>
      <c r="DV28" s="2" t="s">
        <v>59</v>
      </c>
      <c r="DX28" s="2" t="s">
        <v>59</v>
      </c>
      <c r="DZ28" s="2" t="s">
        <v>59</v>
      </c>
      <c r="EA28" s="2" t="s">
        <v>59</v>
      </c>
      <c r="EB28" s="2" t="s">
        <v>59</v>
      </c>
      <c r="ED28" s="2" t="s">
        <v>59</v>
      </c>
      <c r="EF28" s="2" t="s">
        <v>59</v>
      </c>
      <c r="EG28" s="2" t="s">
        <v>59</v>
      </c>
      <c r="EH28" s="2" t="s">
        <v>59</v>
      </c>
      <c r="EI28" s="61"/>
      <c r="EJ28" s="2" t="s">
        <v>59</v>
      </c>
      <c r="EK28" s="2" t="s">
        <v>59</v>
      </c>
      <c r="EL28" s="2" t="s">
        <v>59</v>
      </c>
      <c r="EN28" s="2" t="s">
        <v>59</v>
      </c>
      <c r="EP28" s="2" t="s">
        <v>8</v>
      </c>
      <c r="EQ28" s="2" t="s">
        <v>8</v>
      </c>
      <c r="ER28" s="2" t="s">
        <v>8</v>
      </c>
      <c r="ET28" s="2" t="s">
        <v>8</v>
      </c>
      <c r="EU28" s="2" t="s">
        <v>8</v>
      </c>
      <c r="EV28" s="2" t="s">
        <v>8</v>
      </c>
      <c r="EW28" s="2" t="s">
        <v>8</v>
      </c>
      <c r="EY28" s="2" t="s">
        <v>8</v>
      </c>
      <c r="EZ28" s="2" t="s">
        <v>8</v>
      </c>
      <c r="FA28" s="2" t="s">
        <v>8</v>
      </c>
      <c r="FC28" s="2" t="s">
        <v>8</v>
      </c>
      <c r="FE28" s="2" t="s">
        <v>8</v>
      </c>
      <c r="FF28" s="2" t="s">
        <v>8</v>
      </c>
      <c r="FH28" s="2" t="s">
        <v>8</v>
      </c>
      <c r="FI28" s="2" t="s">
        <v>8</v>
      </c>
      <c r="FJ28" s="2" t="s">
        <v>8</v>
      </c>
      <c r="FK28" s="2" t="s">
        <v>8</v>
      </c>
      <c r="FM28" s="2" t="s">
        <v>8</v>
      </c>
      <c r="FN28" s="2" t="s">
        <v>8</v>
      </c>
      <c r="FO28" s="2" t="s">
        <v>8</v>
      </c>
      <c r="FP28" s="2" t="s">
        <v>8</v>
      </c>
      <c r="FR28" s="2" t="s">
        <v>8</v>
      </c>
      <c r="FT28" s="2" t="s">
        <v>8</v>
      </c>
      <c r="FU28" s="2" t="s">
        <v>8</v>
      </c>
      <c r="FV28" s="2" t="s">
        <v>8</v>
      </c>
      <c r="FW28" s="2" t="s">
        <v>8</v>
      </c>
      <c r="FX28" s="2" t="s">
        <v>8</v>
      </c>
      <c r="FZ28" s="2" t="s">
        <v>76</v>
      </c>
      <c r="GA28" s="2" t="s">
        <v>76</v>
      </c>
      <c r="GB28" s="2" t="s">
        <v>76</v>
      </c>
      <c r="GD28" s="16" t="s">
        <v>76</v>
      </c>
      <c r="GE28" s="16" t="s">
        <v>76</v>
      </c>
      <c r="GF28" s="16" t="s">
        <v>76</v>
      </c>
      <c r="GG28" s="16" t="s">
        <v>76</v>
      </c>
      <c r="GI28" s="16" t="s">
        <v>76</v>
      </c>
      <c r="GJ28" s="16" t="s">
        <v>76</v>
      </c>
      <c r="GK28" s="16" t="s">
        <v>76</v>
      </c>
      <c r="GM28" s="16" t="s">
        <v>76</v>
      </c>
      <c r="GN28" s="16" t="s">
        <v>76</v>
      </c>
      <c r="GO28" s="16" t="s">
        <v>76</v>
      </c>
      <c r="GP28" s="16" t="s">
        <v>76</v>
      </c>
      <c r="GR28" s="16" t="s">
        <v>76</v>
      </c>
      <c r="GS28" s="16" t="s">
        <v>76</v>
      </c>
      <c r="GT28" s="16" t="s">
        <v>76</v>
      </c>
      <c r="GU28" s="16" t="s">
        <v>76</v>
      </c>
      <c r="GW28" s="16" t="s">
        <v>76</v>
      </c>
      <c r="GX28" s="16" t="s">
        <v>76</v>
      </c>
      <c r="GZ28" s="16" t="s">
        <v>76</v>
      </c>
      <c r="HA28" s="16" t="s">
        <v>76</v>
      </c>
      <c r="HB28" s="16" t="s">
        <v>76</v>
      </c>
      <c r="HC28" s="16" t="s">
        <v>76</v>
      </c>
      <c r="HE28" s="16" t="s">
        <v>76</v>
      </c>
      <c r="HF28" s="16" t="s">
        <v>76</v>
      </c>
      <c r="HG28" s="16" t="s">
        <v>76</v>
      </c>
      <c r="HH28" s="16" t="s">
        <v>76</v>
      </c>
      <c r="HI28" s="16" t="s">
        <v>76</v>
      </c>
      <c r="HJ28" s="16" t="s">
        <v>76</v>
      </c>
      <c r="HL28" s="16" t="s">
        <v>76</v>
      </c>
      <c r="HM28" s="16" t="s">
        <v>76</v>
      </c>
      <c r="HN28" s="16" t="s">
        <v>76</v>
      </c>
      <c r="HO28" s="16" t="s">
        <v>76</v>
      </c>
      <c r="HQ28" s="16" t="s">
        <v>76</v>
      </c>
      <c r="HR28" s="16" t="s">
        <v>76</v>
      </c>
      <c r="HS28" s="16" t="s">
        <v>76</v>
      </c>
      <c r="HT28" s="16" t="s">
        <v>76</v>
      </c>
      <c r="HV28" s="16" t="s">
        <v>76</v>
      </c>
      <c r="HW28" s="16" t="s">
        <v>76</v>
      </c>
      <c r="HX28" s="16" t="s">
        <v>76</v>
      </c>
      <c r="HY28" s="16" t="s">
        <v>76</v>
      </c>
      <c r="HZ28" s="16" t="s">
        <v>76</v>
      </c>
      <c r="IA28" s="16" t="s">
        <v>76</v>
      </c>
      <c r="IC28" s="16" t="s">
        <v>76</v>
      </c>
      <c r="ID28" s="16" t="s">
        <v>76</v>
      </c>
      <c r="IE28" s="16" t="s">
        <v>76</v>
      </c>
      <c r="IF28" s="16" t="s">
        <v>76</v>
      </c>
      <c r="IG28" s="16" t="s">
        <v>76</v>
      </c>
      <c r="IH28" s="16" t="s">
        <v>76</v>
      </c>
      <c r="IJ28" s="16" t="s">
        <v>76</v>
      </c>
      <c r="IK28" s="16" t="s">
        <v>76</v>
      </c>
      <c r="IL28" s="16" t="s">
        <v>76</v>
      </c>
      <c r="IM28" s="16" t="s">
        <v>76</v>
      </c>
      <c r="IO28" s="16" t="s">
        <v>76</v>
      </c>
      <c r="IP28" s="16" t="s">
        <v>76</v>
      </c>
      <c r="IQ28" s="16" t="s">
        <v>76</v>
      </c>
      <c r="IR28" s="16" t="s">
        <v>76</v>
      </c>
      <c r="IS28" s="16" t="s">
        <v>76</v>
      </c>
      <c r="IU28" s="16" t="s">
        <v>76</v>
      </c>
      <c r="IV28" s="16" t="s">
        <v>76</v>
      </c>
      <c r="IW28" s="16" t="s">
        <v>76</v>
      </c>
      <c r="IX28" s="16" t="s">
        <v>76</v>
      </c>
      <c r="IY28" s="16" t="s">
        <v>76</v>
      </c>
      <c r="IZ28" s="16" t="s">
        <v>76</v>
      </c>
      <c r="JA28" s="16" t="s">
        <v>76</v>
      </c>
      <c r="JB28" s="16" t="s">
        <v>76</v>
      </c>
      <c r="JC28" s="16" t="s">
        <v>76</v>
      </c>
      <c r="JE28" s="16" t="s">
        <v>76</v>
      </c>
      <c r="JF28" s="16" t="s">
        <v>76</v>
      </c>
      <c r="JG28" s="16" t="s">
        <v>76</v>
      </c>
      <c r="JI28" s="16" t="s">
        <v>76</v>
      </c>
      <c r="JJ28" s="16" t="s">
        <v>76</v>
      </c>
      <c r="JK28" s="16" t="s">
        <v>76</v>
      </c>
      <c r="JL28" s="16" t="s">
        <v>76</v>
      </c>
      <c r="JM28" s="16" t="s">
        <v>76</v>
      </c>
      <c r="JO28" s="16" t="s">
        <v>76</v>
      </c>
      <c r="JP28" s="16" t="s">
        <v>76</v>
      </c>
      <c r="JQ28" s="16" t="s">
        <v>76</v>
      </c>
      <c r="JR28" s="16" t="s">
        <v>76</v>
      </c>
      <c r="JS28" s="16" t="s">
        <v>76</v>
      </c>
      <c r="JT28" s="16" t="s">
        <v>76</v>
      </c>
      <c r="JU28" s="16" t="s">
        <v>76</v>
      </c>
      <c r="JV28" s="16" t="s">
        <v>76</v>
      </c>
      <c r="JX28" s="16" t="s">
        <v>76</v>
      </c>
      <c r="JY28" s="16" t="s">
        <v>76</v>
      </c>
      <c r="JZ28" s="16" t="s">
        <v>76</v>
      </c>
      <c r="KA28" s="16" t="s">
        <v>76</v>
      </c>
      <c r="KB28" s="16" t="s">
        <v>76</v>
      </c>
      <c r="KC28" s="16" t="s">
        <v>76</v>
      </c>
      <c r="KD28" s="16" t="s">
        <v>76</v>
      </c>
      <c r="KF28" s="16" t="s">
        <v>76</v>
      </c>
      <c r="KG28" s="16" t="s">
        <v>76</v>
      </c>
      <c r="KH28" s="16" t="s">
        <v>76</v>
      </c>
      <c r="KI28" s="16" t="s">
        <v>76</v>
      </c>
      <c r="KJ28" s="16" t="s">
        <v>76</v>
      </c>
      <c r="KK28" s="16" t="s">
        <v>76</v>
      </c>
      <c r="KL28" s="16" t="s">
        <v>76</v>
      </c>
      <c r="KM28" s="16" t="s">
        <v>76</v>
      </c>
      <c r="KO28" s="16" t="s">
        <v>76</v>
      </c>
      <c r="KQ28" s="16" t="s">
        <v>76</v>
      </c>
      <c r="KS28" s="16" t="s">
        <v>76</v>
      </c>
      <c r="KT28" s="16" t="s">
        <v>76</v>
      </c>
      <c r="KV28" s="16" t="s">
        <v>76</v>
      </c>
      <c r="KW28" s="16" t="s">
        <v>76</v>
      </c>
      <c r="KX28" s="16" t="s">
        <v>76</v>
      </c>
      <c r="KY28" s="16" t="s">
        <v>76</v>
      </c>
      <c r="LA28" s="16" t="s">
        <v>76</v>
      </c>
      <c r="LB28" s="16" t="s">
        <v>76</v>
      </c>
      <c r="LD28" s="16" t="s">
        <v>76</v>
      </c>
      <c r="LF28" s="16" t="s">
        <v>76</v>
      </c>
      <c r="LG28" s="16" t="s">
        <v>76</v>
      </c>
      <c r="LH28" s="16" t="s">
        <v>76</v>
      </c>
      <c r="LI28" s="16" t="s">
        <v>76</v>
      </c>
      <c r="LJ28" s="16" t="s">
        <v>76</v>
      </c>
      <c r="LL28" s="2" t="s">
        <v>8</v>
      </c>
      <c r="LN28" s="2" t="s">
        <v>8</v>
      </c>
      <c r="LO28" s="2" t="s">
        <v>8</v>
      </c>
      <c r="LP28" s="2" t="s">
        <v>8</v>
      </c>
      <c r="LQ28" s="2" t="s">
        <v>8</v>
      </c>
      <c r="LR28" s="2" t="s">
        <v>8</v>
      </c>
      <c r="LS28" s="2" t="s">
        <v>8</v>
      </c>
      <c r="LT28" s="2" t="s">
        <v>8</v>
      </c>
      <c r="LU28" s="2" t="s">
        <v>8</v>
      </c>
      <c r="LV28" s="2" t="s">
        <v>8</v>
      </c>
      <c r="LW28" s="2" t="s">
        <v>8</v>
      </c>
      <c r="LX28" s="2" t="s">
        <v>8</v>
      </c>
      <c r="LY28" s="2" t="s">
        <v>8</v>
      </c>
      <c r="MA28" s="2" t="s">
        <v>8</v>
      </c>
      <c r="MB28" s="2" t="s">
        <v>8</v>
      </c>
      <c r="MC28" s="2" t="s">
        <v>8</v>
      </c>
      <c r="MD28" s="2" t="s">
        <v>8</v>
      </c>
      <c r="ME28" s="2" t="s">
        <v>8</v>
      </c>
      <c r="MF28" s="2" t="s">
        <v>8</v>
      </c>
      <c r="MG28" s="2" t="s">
        <v>8</v>
      </c>
      <c r="MH28" s="2" t="s">
        <v>8</v>
      </c>
      <c r="MI28" s="2" t="s">
        <v>8</v>
      </c>
      <c r="MK28" s="2" t="s">
        <v>8</v>
      </c>
      <c r="ML28" s="2" t="s">
        <v>8</v>
      </c>
      <c r="MN28" s="2" t="s">
        <v>8</v>
      </c>
      <c r="MO28" s="2" t="s">
        <v>8</v>
      </c>
      <c r="MP28" s="2" t="s">
        <v>8</v>
      </c>
      <c r="MQ28" s="2" t="s">
        <v>8</v>
      </c>
      <c r="MR28" s="2" t="s">
        <v>8</v>
      </c>
    </row>
    <row r="29" spans="1:356" ht="22.5" customHeight="1" x14ac:dyDescent="0.3">
      <c r="A29" s="15" t="s">
        <v>77</v>
      </c>
      <c r="B29" s="141" t="s">
        <v>8</v>
      </c>
      <c r="D29" s="141" t="s">
        <v>8</v>
      </c>
      <c r="E29" s="141" t="s">
        <v>8</v>
      </c>
      <c r="F29" s="141" t="s">
        <v>8</v>
      </c>
      <c r="G29" s="141" t="s">
        <v>8</v>
      </c>
      <c r="H29" s="2" t="s">
        <v>8</v>
      </c>
      <c r="J29" s="2" t="s">
        <v>8</v>
      </c>
      <c r="K29" s="141" t="s">
        <v>8</v>
      </c>
      <c r="L29" s="141" t="s">
        <v>8</v>
      </c>
      <c r="M29" s="2" t="s">
        <v>8</v>
      </c>
      <c r="O29" s="2" t="s">
        <v>8</v>
      </c>
      <c r="P29" s="2" t="s">
        <v>8</v>
      </c>
      <c r="R29" s="2" t="s">
        <v>8</v>
      </c>
      <c r="T29" s="2" t="s">
        <v>8</v>
      </c>
      <c r="V29" s="2" t="s">
        <v>8</v>
      </c>
      <c r="W29" s="2" t="s">
        <v>8</v>
      </c>
      <c r="Y29" s="2" t="s">
        <v>59</v>
      </c>
      <c r="Z29" s="2" t="s">
        <v>59</v>
      </c>
      <c r="AB29" s="2" t="s">
        <v>59</v>
      </c>
      <c r="AC29" s="2" t="s">
        <v>59</v>
      </c>
      <c r="AE29" s="2" t="s">
        <v>59</v>
      </c>
      <c r="AG29" s="2" t="s">
        <v>59</v>
      </c>
      <c r="AH29" s="2" t="s">
        <v>59</v>
      </c>
      <c r="AI29" s="2" t="s">
        <v>59</v>
      </c>
      <c r="AK29" s="2" t="s">
        <v>59</v>
      </c>
      <c r="AM29" s="2" t="s">
        <v>59</v>
      </c>
      <c r="AO29" s="2" t="s">
        <v>59</v>
      </c>
      <c r="AQ29" s="2" t="s">
        <v>59</v>
      </c>
      <c r="AR29" s="2" t="s">
        <v>59</v>
      </c>
      <c r="AS29" s="2" t="s">
        <v>59</v>
      </c>
      <c r="AU29" s="2" t="s">
        <v>59</v>
      </c>
      <c r="AV29" s="2" t="s">
        <v>59</v>
      </c>
      <c r="AW29" s="2" t="s">
        <v>59</v>
      </c>
      <c r="AX29" s="2" t="s">
        <v>59</v>
      </c>
      <c r="AZ29" s="2" t="s">
        <v>59</v>
      </c>
      <c r="BA29" s="2" t="s">
        <v>59</v>
      </c>
      <c r="BB29" s="2" t="s">
        <v>59</v>
      </c>
      <c r="BC29" s="2" t="s">
        <v>59</v>
      </c>
      <c r="BE29" s="2" t="s">
        <v>59</v>
      </c>
      <c r="BF29" s="2" t="s">
        <v>59</v>
      </c>
      <c r="BG29" s="2" t="s">
        <v>59</v>
      </c>
      <c r="BH29" s="2" t="s">
        <v>59</v>
      </c>
      <c r="BI29" s="2" t="s">
        <v>59</v>
      </c>
      <c r="BK29" s="2" t="s">
        <v>59</v>
      </c>
      <c r="BL29" s="2" t="s">
        <v>59</v>
      </c>
      <c r="BM29" s="2" t="s">
        <v>59</v>
      </c>
      <c r="BN29" s="2" t="s">
        <v>59</v>
      </c>
      <c r="BO29" s="2" t="s">
        <v>59</v>
      </c>
      <c r="BQ29" s="2" t="s">
        <v>59</v>
      </c>
      <c r="BS29" s="2" t="s">
        <v>59</v>
      </c>
      <c r="BU29" s="2" t="s">
        <v>59</v>
      </c>
      <c r="BV29" s="2" t="s">
        <v>59</v>
      </c>
      <c r="BW29" s="2" t="s">
        <v>59</v>
      </c>
      <c r="BY29" s="2" t="s">
        <v>59</v>
      </c>
      <c r="BZ29" s="2" t="s">
        <v>59</v>
      </c>
      <c r="CA29" s="2" t="s">
        <v>59</v>
      </c>
      <c r="CC29" s="2" t="s">
        <v>59</v>
      </c>
      <c r="CE29" s="2" t="s">
        <v>59</v>
      </c>
      <c r="CG29" s="2" t="s">
        <v>59</v>
      </c>
      <c r="CH29" s="2" t="s">
        <v>59</v>
      </c>
      <c r="CJ29" s="2" t="s">
        <v>59</v>
      </c>
      <c r="CL29" s="2" t="s">
        <v>59</v>
      </c>
      <c r="CN29" s="2" t="s">
        <v>59</v>
      </c>
      <c r="CP29" s="2" t="s">
        <v>59</v>
      </c>
      <c r="CQ29" s="2" t="s">
        <v>59</v>
      </c>
      <c r="CR29" s="2" t="s">
        <v>59</v>
      </c>
      <c r="CT29" s="2" t="s">
        <v>59</v>
      </c>
      <c r="CV29" s="2" t="s">
        <v>59</v>
      </c>
      <c r="CW29" s="2" t="s">
        <v>59</v>
      </c>
      <c r="CX29" s="2" t="s">
        <v>59</v>
      </c>
      <c r="CZ29" s="2" t="s">
        <v>59</v>
      </c>
      <c r="DB29" s="2" t="s">
        <v>59</v>
      </c>
      <c r="DC29" s="2" t="s">
        <v>59</v>
      </c>
      <c r="DD29" s="2" t="s">
        <v>59</v>
      </c>
      <c r="DF29" s="2" t="s">
        <v>59</v>
      </c>
      <c r="DG29" s="2" t="s">
        <v>59</v>
      </c>
      <c r="DI29" s="2" t="s">
        <v>59</v>
      </c>
      <c r="DJ29" s="2" t="s">
        <v>59</v>
      </c>
      <c r="DK29" s="2" t="s">
        <v>59</v>
      </c>
      <c r="DM29" s="2" t="s">
        <v>59</v>
      </c>
      <c r="DO29" s="2" t="s">
        <v>59</v>
      </c>
      <c r="DP29" s="2" t="s">
        <v>59</v>
      </c>
      <c r="DR29" s="2" t="s">
        <v>59</v>
      </c>
      <c r="DS29" s="2" t="s">
        <v>59</v>
      </c>
      <c r="DT29" s="2" t="s">
        <v>59</v>
      </c>
      <c r="DV29" s="2" t="s">
        <v>59</v>
      </c>
      <c r="DX29" s="2" t="s">
        <v>1201</v>
      </c>
      <c r="DZ29" s="2" t="s">
        <v>1006</v>
      </c>
      <c r="EA29" s="2" t="s">
        <v>1006</v>
      </c>
      <c r="EB29" s="2" t="s">
        <v>1006</v>
      </c>
      <c r="ED29" s="2" t="s">
        <v>1006</v>
      </c>
      <c r="EF29" s="2" t="s">
        <v>59</v>
      </c>
      <c r="EG29" s="2" t="s">
        <v>59</v>
      </c>
      <c r="EH29" s="2" t="s">
        <v>59</v>
      </c>
      <c r="EI29" s="61"/>
      <c r="EJ29" s="2" t="s">
        <v>59</v>
      </c>
      <c r="EK29" s="2" t="s">
        <v>59</v>
      </c>
      <c r="EL29" s="2" t="s">
        <v>59</v>
      </c>
      <c r="EN29" s="2" t="s">
        <v>59</v>
      </c>
      <c r="EP29" s="2" t="s">
        <v>8</v>
      </c>
      <c r="EQ29" s="2" t="s">
        <v>8</v>
      </c>
      <c r="ER29" s="2" t="s">
        <v>8</v>
      </c>
      <c r="ET29" s="2" t="s">
        <v>8</v>
      </c>
      <c r="EU29" s="2" t="s">
        <v>8</v>
      </c>
      <c r="EV29" s="2" t="s">
        <v>8</v>
      </c>
      <c r="EW29" s="2" t="s">
        <v>8</v>
      </c>
      <c r="EY29" s="2" t="s">
        <v>8</v>
      </c>
      <c r="EZ29" s="2" t="s">
        <v>8</v>
      </c>
      <c r="FA29" s="2" t="s">
        <v>8</v>
      </c>
      <c r="FC29" s="2" t="s">
        <v>8</v>
      </c>
      <c r="FE29" s="2" t="s">
        <v>8</v>
      </c>
      <c r="FF29" s="2" t="s">
        <v>8</v>
      </c>
      <c r="FH29" s="2" t="s">
        <v>8</v>
      </c>
      <c r="FI29" s="2" t="s">
        <v>8</v>
      </c>
      <c r="FJ29" s="2" t="s">
        <v>8</v>
      </c>
      <c r="FK29" s="2" t="s">
        <v>8</v>
      </c>
      <c r="FM29" s="2" t="s">
        <v>8</v>
      </c>
      <c r="FN29" s="2" t="s">
        <v>8</v>
      </c>
      <c r="FO29" s="2" t="s">
        <v>8</v>
      </c>
      <c r="FP29" s="2" t="s">
        <v>8</v>
      </c>
      <c r="FR29" s="2" t="s">
        <v>8</v>
      </c>
      <c r="FT29" s="2" t="s">
        <v>8</v>
      </c>
      <c r="FU29" s="2" t="s">
        <v>8</v>
      </c>
      <c r="FV29" s="2" t="s">
        <v>8</v>
      </c>
      <c r="FW29" s="2" t="s">
        <v>8</v>
      </c>
      <c r="FX29" s="2" t="s">
        <v>8</v>
      </c>
      <c r="FZ29" s="2" t="s">
        <v>8</v>
      </c>
      <c r="GA29" s="2" t="s">
        <v>8</v>
      </c>
      <c r="GB29" s="2" t="s">
        <v>8</v>
      </c>
      <c r="GD29" s="2" t="s">
        <v>8</v>
      </c>
      <c r="GE29" s="2" t="s">
        <v>8</v>
      </c>
      <c r="GF29" s="2" t="s">
        <v>8</v>
      </c>
      <c r="GG29" s="2" t="s">
        <v>8</v>
      </c>
      <c r="GI29" s="2" t="s">
        <v>8</v>
      </c>
      <c r="GJ29" s="2" t="s">
        <v>8</v>
      </c>
      <c r="GK29" s="2" t="s">
        <v>8</v>
      </c>
      <c r="GM29" s="2" t="s">
        <v>8</v>
      </c>
      <c r="GN29" s="2" t="s">
        <v>8</v>
      </c>
      <c r="GO29" s="2" t="s">
        <v>8</v>
      </c>
      <c r="GP29" s="2" t="s">
        <v>8</v>
      </c>
      <c r="GR29" s="2" t="s">
        <v>8</v>
      </c>
      <c r="GS29" s="2" t="s">
        <v>8</v>
      </c>
      <c r="GT29" s="2" t="s">
        <v>8</v>
      </c>
      <c r="GU29" s="2" t="s">
        <v>8</v>
      </c>
      <c r="GW29" s="2" t="s">
        <v>8</v>
      </c>
      <c r="GX29" s="2" t="s">
        <v>8</v>
      </c>
      <c r="GZ29" s="2" t="s">
        <v>8</v>
      </c>
      <c r="HA29" s="2" t="s">
        <v>8</v>
      </c>
      <c r="HB29" s="2" t="s">
        <v>8</v>
      </c>
      <c r="HC29" s="2" t="s">
        <v>8</v>
      </c>
      <c r="HE29" s="2" t="s">
        <v>8</v>
      </c>
      <c r="HF29" s="2" t="s">
        <v>8</v>
      </c>
      <c r="HG29" s="2" t="s">
        <v>8</v>
      </c>
      <c r="HH29" s="2" t="s">
        <v>8</v>
      </c>
      <c r="HI29" s="2" t="s">
        <v>8</v>
      </c>
      <c r="HJ29" s="2" t="s">
        <v>8</v>
      </c>
      <c r="HL29" s="2" t="s">
        <v>8</v>
      </c>
      <c r="HM29" s="2" t="s">
        <v>8</v>
      </c>
      <c r="HN29" s="2" t="s">
        <v>8</v>
      </c>
      <c r="HO29" s="2" t="s">
        <v>8</v>
      </c>
      <c r="HQ29" s="2" t="s">
        <v>8</v>
      </c>
      <c r="HR29" s="2" t="s">
        <v>8</v>
      </c>
      <c r="HS29" s="2" t="s">
        <v>8</v>
      </c>
      <c r="HT29" s="2" t="s">
        <v>8</v>
      </c>
      <c r="HV29" s="2" t="s">
        <v>8</v>
      </c>
      <c r="HW29" s="2" t="s">
        <v>8</v>
      </c>
      <c r="HX29" s="2" t="s">
        <v>8</v>
      </c>
      <c r="HY29" s="2" t="s">
        <v>8</v>
      </c>
      <c r="HZ29" s="2" t="s">
        <v>8</v>
      </c>
      <c r="IA29" s="2" t="s">
        <v>8</v>
      </c>
      <c r="IC29" s="2" t="s">
        <v>8</v>
      </c>
      <c r="ID29" s="2" t="s">
        <v>8</v>
      </c>
      <c r="IE29" s="2" t="s">
        <v>8</v>
      </c>
      <c r="IF29" s="2" t="s">
        <v>8</v>
      </c>
      <c r="IG29" s="2" t="s">
        <v>8</v>
      </c>
      <c r="IH29" s="2" t="s">
        <v>8</v>
      </c>
      <c r="IJ29" s="2" t="s">
        <v>8</v>
      </c>
      <c r="IK29" s="2" t="s">
        <v>8</v>
      </c>
      <c r="IL29" s="2" t="s">
        <v>8</v>
      </c>
      <c r="IM29" s="2" t="s">
        <v>8</v>
      </c>
      <c r="IO29" s="2" t="s">
        <v>8</v>
      </c>
      <c r="IP29" s="2" t="s">
        <v>8</v>
      </c>
      <c r="IQ29" s="2" t="s">
        <v>8</v>
      </c>
      <c r="IR29" s="2" t="s">
        <v>8</v>
      </c>
      <c r="IS29" s="2" t="s">
        <v>8</v>
      </c>
      <c r="IU29" s="2" t="s">
        <v>8</v>
      </c>
      <c r="IV29" s="2" t="s">
        <v>8</v>
      </c>
      <c r="IW29" s="2" t="s">
        <v>8</v>
      </c>
      <c r="IX29" s="2" t="s">
        <v>8</v>
      </c>
      <c r="IY29" s="2" t="s">
        <v>8</v>
      </c>
      <c r="IZ29" s="2" t="s">
        <v>8</v>
      </c>
      <c r="JA29" s="2" t="s">
        <v>8</v>
      </c>
      <c r="JB29" s="2" t="s">
        <v>8</v>
      </c>
      <c r="JC29" s="2" t="s">
        <v>8</v>
      </c>
      <c r="JE29" s="2" t="s">
        <v>8</v>
      </c>
      <c r="JF29" s="2" t="s">
        <v>8</v>
      </c>
      <c r="JG29" s="2" t="s">
        <v>8</v>
      </c>
      <c r="JI29" s="2" t="s">
        <v>8</v>
      </c>
      <c r="JJ29" s="2" t="s">
        <v>8</v>
      </c>
      <c r="JK29" s="2" t="s">
        <v>8</v>
      </c>
      <c r="JL29" s="2" t="s">
        <v>8</v>
      </c>
      <c r="JM29" s="2" t="s">
        <v>8</v>
      </c>
      <c r="JO29" s="2" t="s">
        <v>8</v>
      </c>
      <c r="JP29" s="2" t="s">
        <v>8</v>
      </c>
      <c r="JQ29" s="2" t="s">
        <v>8</v>
      </c>
      <c r="JR29" s="2" t="s">
        <v>8</v>
      </c>
      <c r="JS29" s="2" t="s">
        <v>8</v>
      </c>
      <c r="JT29" s="2" t="s">
        <v>8</v>
      </c>
      <c r="JU29" s="2" t="s">
        <v>8</v>
      </c>
      <c r="JV29" s="2" t="s">
        <v>8</v>
      </c>
      <c r="JX29" s="2" t="s">
        <v>8</v>
      </c>
      <c r="JY29" s="2" t="s">
        <v>8</v>
      </c>
      <c r="JZ29" s="2" t="s">
        <v>8</v>
      </c>
      <c r="KA29" s="2" t="s">
        <v>8</v>
      </c>
      <c r="KB29" s="2" t="s">
        <v>8</v>
      </c>
      <c r="KC29" s="2" t="s">
        <v>8</v>
      </c>
      <c r="KD29" s="2" t="s">
        <v>8</v>
      </c>
      <c r="KF29" s="2" t="s">
        <v>8</v>
      </c>
      <c r="KG29" s="2" t="s">
        <v>8</v>
      </c>
      <c r="KH29" s="2" t="s">
        <v>8</v>
      </c>
      <c r="KI29" s="2" t="s">
        <v>8</v>
      </c>
      <c r="KJ29" s="2" t="s">
        <v>8</v>
      </c>
      <c r="KK29" s="2" t="s">
        <v>8</v>
      </c>
      <c r="KL29" s="2" t="s">
        <v>8</v>
      </c>
      <c r="KM29" s="2" t="s">
        <v>8</v>
      </c>
      <c r="KO29" s="2" t="s">
        <v>8</v>
      </c>
      <c r="KQ29" s="2" t="s">
        <v>8</v>
      </c>
      <c r="KS29" s="2" t="s">
        <v>8</v>
      </c>
      <c r="KT29" s="2" t="s">
        <v>8</v>
      </c>
      <c r="KV29" s="2" t="s">
        <v>8</v>
      </c>
      <c r="KW29" s="2" t="s">
        <v>8</v>
      </c>
      <c r="KX29" s="2" t="s">
        <v>8</v>
      </c>
      <c r="KY29" s="2" t="s">
        <v>8</v>
      </c>
      <c r="LA29" s="2" t="s">
        <v>8</v>
      </c>
      <c r="LB29" s="2" t="s">
        <v>8</v>
      </c>
      <c r="LD29" s="2" t="s">
        <v>8</v>
      </c>
      <c r="LF29" s="2" t="s">
        <v>8</v>
      </c>
      <c r="LG29" s="2" t="s">
        <v>8</v>
      </c>
      <c r="LH29" s="2" t="s">
        <v>8</v>
      </c>
      <c r="LI29" s="2" t="s">
        <v>8</v>
      </c>
      <c r="LJ29" s="2" t="s">
        <v>8</v>
      </c>
      <c r="LL29" s="2" t="s">
        <v>8</v>
      </c>
      <c r="LN29" s="2" t="s">
        <v>8</v>
      </c>
      <c r="LO29" s="2" t="s">
        <v>8</v>
      </c>
      <c r="LP29" s="2" t="s">
        <v>8</v>
      </c>
      <c r="LQ29" s="2" t="s">
        <v>8</v>
      </c>
      <c r="LR29" s="2" t="s">
        <v>8</v>
      </c>
      <c r="LS29" s="2" t="s">
        <v>8</v>
      </c>
      <c r="LT29" s="2" t="s">
        <v>8</v>
      </c>
      <c r="LU29" s="2" t="s">
        <v>8</v>
      </c>
      <c r="LV29" s="2" t="s">
        <v>8</v>
      </c>
      <c r="LW29" s="2" t="s">
        <v>8</v>
      </c>
      <c r="LX29" s="2" t="s">
        <v>8</v>
      </c>
      <c r="LY29" s="2" t="s">
        <v>8</v>
      </c>
      <c r="MA29" s="2" t="s">
        <v>8</v>
      </c>
      <c r="MB29" s="2" t="s">
        <v>8</v>
      </c>
      <c r="MC29" s="2" t="s">
        <v>8</v>
      </c>
      <c r="MD29" s="2" t="s">
        <v>8</v>
      </c>
      <c r="ME29" s="2" t="s">
        <v>8</v>
      </c>
      <c r="MF29" s="2" t="s">
        <v>8</v>
      </c>
      <c r="MG29" s="2" t="s">
        <v>8</v>
      </c>
      <c r="MH29" s="2" t="s">
        <v>8</v>
      </c>
      <c r="MI29" s="2" t="s">
        <v>8</v>
      </c>
      <c r="MK29" s="2" t="s">
        <v>8</v>
      </c>
      <c r="ML29" s="2" t="s">
        <v>8</v>
      </c>
      <c r="MN29" s="2" t="s">
        <v>8</v>
      </c>
      <c r="MO29" s="2" t="s">
        <v>8</v>
      </c>
      <c r="MP29" s="2" t="s">
        <v>8</v>
      </c>
      <c r="MQ29" s="2" t="s">
        <v>8</v>
      </c>
      <c r="MR29" s="2" t="s">
        <v>8</v>
      </c>
    </row>
    <row r="30" spans="1:356" ht="45" customHeight="1" x14ac:dyDescent="0.3">
      <c r="A30" s="15" t="s">
        <v>14</v>
      </c>
      <c r="B30" s="2" t="s">
        <v>675</v>
      </c>
      <c r="C30" s="52"/>
      <c r="D30" s="2" t="s">
        <v>254</v>
      </c>
      <c r="E30" s="2" t="s">
        <v>254</v>
      </c>
      <c r="F30" s="2" t="s">
        <v>254</v>
      </c>
      <c r="G30" s="2" t="s">
        <v>254</v>
      </c>
      <c r="H30" s="2" t="s">
        <v>254</v>
      </c>
      <c r="I30" s="52"/>
      <c r="J30" s="2" t="s">
        <v>750</v>
      </c>
      <c r="K30" s="2" t="s">
        <v>750</v>
      </c>
      <c r="L30" s="2" t="s">
        <v>750</v>
      </c>
      <c r="M30" s="2" t="s">
        <v>750</v>
      </c>
      <c r="N30" s="52"/>
      <c r="O30" s="2" t="s">
        <v>1561</v>
      </c>
      <c r="P30" s="2" t="s">
        <v>1561</v>
      </c>
      <c r="Q30" s="64"/>
      <c r="R30" s="2" t="s">
        <v>1581</v>
      </c>
      <c r="S30" s="52"/>
      <c r="T30" s="2" t="s">
        <v>334</v>
      </c>
      <c r="U30" s="64"/>
      <c r="V30" s="2" t="s">
        <v>1584</v>
      </c>
      <c r="W30" s="2" t="s">
        <v>1584</v>
      </c>
      <c r="X30" s="52"/>
      <c r="Y30" s="2" t="s">
        <v>15</v>
      </c>
      <c r="Z30" s="2" t="s">
        <v>15</v>
      </c>
      <c r="AA30" s="52"/>
      <c r="AB30" s="2" t="s">
        <v>15</v>
      </c>
      <c r="AC30" s="2" t="s">
        <v>15</v>
      </c>
      <c r="AD30" s="52"/>
      <c r="AE30" s="2" t="s">
        <v>675</v>
      </c>
      <c r="AF30" s="52"/>
      <c r="AG30" s="2" t="s">
        <v>675</v>
      </c>
      <c r="AH30" s="2" t="s">
        <v>675</v>
      </c>
      <c r="AI30" s="2" t="s">
        <v>675</v>
      </c>
      <c r="AJ30" s="52"/>
      <c r="AK30" s="2" t="s">
        <v>695</v>
      </c>
      <c r="AL30" s="64"/>
      <c r="AM30" s="2" t="s">
        <v>675</v>
      </c>
      <c r="AN30" s="64"/>
      <c r="AO30" s="2" t="s">
        <v>15</v>
      </c>
      <c r="AP30" s="64"/>
      <c r="AQ30" s="2" t="s">
        <v>675</v>
      </c>
      <c r="AR30" s="2" t="s">
        <v>675</v>
      </c>
      <c r="AS30" s="2" t="s">
        <v>675</v>
      </c>
      <c r="AT30" s="64"/>
      <c r="AU30" s="2" t="s">
        <v>675</v>
      </c>
      <c r="AV30" s="2" t="s">
        <v>675</v>
      </c>
      <c r="AW30" s="2" t="s">
        <v>675</v>
      </c>
      <c r="AX30" s="2" t="s">
        <v>675</v>
      </c>
      <c r="AY30" s="52"/>
      <c r="AZ30" s="2" t="s">
        <v>15</v>
      </c>
      <c r="BA30" s="2" t="s">
        <v>15</v>
      </c>
      <c r="BB30" s="2" t="s">
        <v>15</v>
      </c>
      <c r="BC30" s="2" t="s">
        <v>15</v>
      </c>
      <c r="BD30" s="64"/>
      <c r="BE30" s="2" t="s">
        <v>675</v>
      </c>
      <c r="BF30" s="2" t="s">
        <v>675</v>
      </c>
      <c r="BG30" s="2" t="s">
        <v>675</v>
      </c>
      <c r="BH30" s="2" t="s">
        <v>675</v>
      </c>
      <c r="BI30" s="2" t="s">
        <v>675</v>
      </c>
      <c r="BJ30" s="64"/>
      <c r="BK30" s="2" t="s">
        <v>675</v>
      </c>
      <c r="BL30" s="2" t="s">
        <v>675</v>
      </c>
      <c r="BM30" s="2" t="s">
        <v>675</v>
      </c>
      <c r="BN30" s="2" t="s">
        <v>675</v>
      </c>
      <c r="BO30" s="2" t="s">
        <v>675</v>
      </c>
      <c r="BP30" s="64"/>
      <c r="BQ30" s="2" t="s">
        <v>675</v>
      </c>
      <c r="BR30" s="64"/>
      <c r="BS30" s="2" t="s">
        <v>1779</v>
      </c>
      <c r="BT30" s="64"/>
      <c r="BU30" s="2" t="s">
        <v>410</v>
      </c>
      <c r="BV30" s="2" t="s">
        <v>410</v>
      </c>
      <c r="BW30" s="2" t="s">
        <v>410</v>
      </c>
      <c r="BX30" s="52"/>
      <c r="BY30" s="2" t="s">
        <v>410</v>
      </c>
      <c r="BZ30" s="2" t="s">
        <v>410</v>
      </c>
      <c r="CA30" s="2" t="s">
        <v>410</v>
      </c>
      <c r="CB30" s="64"/>
      <c r="CC30" s="2" t="s">
        <v>410</v>
      </c>
      <c r="CD30" s="64"/>
      <c r="CE30" s="2" t="s">
        <v>410</v>
      </c>
      <c r="CF30" s="64"/>
      <c r="CG30" s="2" t="s">
        <v>410</v>
      </c>
      <c r="CH30" s="2" t="s">
        <v>410</v>
      </c>
      <c r="CI30" s="64"/>
      <c r="CJ30" s="2" t="s">
        <v>410</v>
      </c>
      <c r="CK30" s="64"/>
      <c r="CL30" s="2" t="s">
        <v>638</v>
      </c>
      <c r="CM30" s="64"/>
      <c r="CN30" s="2" t="s">
        <v>638</v>
      </c>
      <c r="CO30" s="64"/>
      <c r="CP30" s="2" t="s">
        <v>638</v>
      </c>
      <c r="CQ30" s="2" t="s">
        <v>638</v>
      </c>
      <c r="CR30" s="2" t="s">
        <v>410</v>
      </c>
      <c r="CS30" s="52"/>
      <c r="CT30" s="2" t="s">
        <v>638</v>
      </c>
      <c r="CU30" s="52"/>
      <c r="CV30" s="2" t="s">
        <v>638</v>
      </c>
      <c r="CW30" s="2" t="s">
        <v>638</v>
      </c>
      <c r="CX30" s="2" t="s">
        <v>638</v>
      </c>
      <c r="CY30" s="52"/>
      <c r="CZ30" s="2" t="s">
        <v>638</v>
      </c>
      <c r="DB30" s="2" t="s">
        <v>410</v>
      </c>
      <c r="DC30" s="2" t="s">
        <v>410</v>
      </c>
      <c r="DD30" s="2" t="s">
        <v>410</v>
      </c>
      <c r="DF30" s="2" t="s">
        <v>410</v>
      </c>
      <c r="DG30" s="2" t="s">
        <v>410</v>
      </c>
      <c r="DI30" s="2" t="s">
        <v>410</v>
      </c>
      <c r="DJ30" s="2" t="s">
        <v>410</v>
      </c>
      <c r="DK30" s="2" t="s">
        <v>410</v>
      </c>
      <c r="DL30" s="52"/>
      <c r="DM30" s="2" t="s">
        <v>410</v>
      </c>
      <c r="DN30" s="52"/>
      <c r="DO30" s="2" t="s">
        <v>410</v>
      </c>
      <c r="DP30" s="2" t="s">
        <v>410</v>
      </c>
      <c r="DR30" s="2" t="s">
        <v>410</v>
      </c>
      <c r="DS30" s="2" t="s">
        <v>410</v>
      </c>
      <c r="DT30" s="2" t="s">
        <v>410</v>
      </c>
      <c r="DV30" s="2" t="s">
        <v>410</v>
      </c>
      <c r="DX30" s="2" t="s">
        <v>1204</v>
      </c>
      <c r="DZ30" s="2" t="s">
        <v>1204</v>
      </c>
      <c r="EA30" s="2" t="s">
        <v>1204</v>
      </c>
      <c r="EB30" s="2" t="s">
        <v>1204</v>
      </c>
      <c r="EC30" s="52"/>
      <c r="ED30" s="2" t="s">
        <v>1010</v>
      </c>
      <c r="EE30" s="64"/>
      <c r="EF30" s="2" t="s">
        <v>410</v>
      </c>
      <c r="EG30" s="2" t="s">
        <v>410</v>
      </c>
      <c r="EH30" s="2" t="s">
        <v>410</v>
      </c>
      <c r="EI30" s="61"/>
      <c r="EJ30" s="2" t="s">
        <v>410</v>
      </c>
      <c r="EK30" s="2" t="s">
        <v>410</v>
      </c>
      <c r="EL30" s="2" t="s">
        <v>410</v>
      </c>
      <c r="EM30" s="64"/>
      <c r="EN30" s="2" t="s">
        <v>410</v>
      </c>
      <c r="EO30" s="64"/>
      <c r="EP30" s="2" t="s">
        <v>410</v>
      </c>
      <c r="EQ30" s="2" t="s">
        <v>410</v>
      </c>
      <c r="ER30" s="2" t="s">
        <v>410</v>
      </c>
      <c r="ES30" s="52"/>
      <c r="ET30" s="2" t="s">
        <v>410</v>
      </c>
      <c r="EU30" s="2" t="s">
        <v>410</v>
      </c>
      <c r="EV30" s="2" t="s">
        <v>410</v>
      </c>
      <c r="EW30" s="2" t="s">
        <v>410</v>
      </c>
      <c r="EX30" s="52"/>
      <c r="EY30" s="2" t="s">
        <v>410</v>
      </c>
      <c r="EZ30" s="2" t="s">
        <v>410</v>
      </c>
      <c r="FA30" s="2" t="s">
        <v>410</v>
      </c>
      <c r="FB30" s="52"/>
      <c r="FC30" s="2" t="s">
        <v>638</v>
      </c>
      <c r="FD30" s="52"/>
      <c r="FE30" s="2" t="s">
        <v>638</v>
      </c>
      <c r="FF30" s="2" t="s">
        <v>638</v>
      </c>
      <c r="FG30" s="52"/>
      <c r="FH30" s="2" t="s">
        <v>638</v>
      </c>
      <c r="FI30" s="2" t="s">
        <v>638</v>
      </c>
      <c r="FJ30" s="2" t="s">
        <v>638</v>
      </c>
      <c r="FK30" s="2" t="s">
        <v>638</v>
      </c>
      <c r="FL30" s="52"/>
      <c r="FM30" s="2" t="s">
        <v>638</v>
      </c>
      <c r="FN30" s="2" t="s">
        <v>638</v>
      </c>
      <c r="FO30" s="2" t="s">
        <v>638</v>
      </c>
      <c r="FP30" s="2" t="s">
        <v>638</v>
      </c>
      <c r="FQ30" s="64"/>
      <c r="FR30" s="2" t="s">
        <v>448</v>
      </c>
      <c r="FS30" s="64"/>
      <c r="FT30" s="2" t="s">
        <v>638</v>
      </c>
      <c r="FU30" s="2" t="s">
        <v>638</v>
      </c>
      <c r="FV30" s="2" t="s">
        <v>638</v>
      </c>
      <c r="FW30" s="2" t="s">
        <v>638</v>
      </c>
      <c r="FX30" s="2" t="s">
        <v>638</v>
      </c>
      <c r="FY30" s="52"/>
      <c r="FZ30" s="2" t="s">
        <v>1247</v>
      </c>
      <c r="GA30" s="2" t="s">
        <v>1247</v>
      </c>
      <c r="GB30" s="2" t="s">
        <v>1247</v>
      </c>
      <c r="GC30" s="52"/>
      <c r="GD30" s="2" t="s">
        <v>238</v>
      </c>
      <c r="GE30" s="2" t="s">
        <v>238</v>
      </c>
      <c r="GF30" s="2" t="s">
        <v>238</v>
      </c>
      <c r="GG30" s="2" t="s">
        <v>238</v>
      </c>
      <c r="GH30" s="52"/>
      <c r="GI30" s="2" t="s">
        <v>1247</v>
      </c>
      <c r="GJ30" s="2" t="s">
        <v>1247</v>
      </c>
      <c r="GK30" s="2" t="s">
        <v>1247</v>
      </c>
      <c r="GL30" s="52"/>
      <c r="GM30" s="2" t="s">
        <v>1247</v>
      </c>
      <c r="GN30" s="2" t="s">
        <v>1247</v>
      </c>
      <c r="GO30" s="2" t="s">
        <v>1247</v>
      </c>
      <c r="GP30" s="2" t="s">
        <v>1247</v>
      </c>
      <c r="GQ30" s="52"/>
      <c r="GR30" s="2" t="s">
        <v>1247</v>
      </c>
      <c r="GS30" s="2" t="s">
        <v>1247</v>
      </c>
      <c r="GT30" s="2" t="s">
        <v>1247</v>
      </c>
      <c r="GU30" s="2" t="s">
        <v>1247</v>
      </c>
      <c r="GV30" s="52"/>
      <c r="GW30" s="2" t="s">
        <v>675</v>
      </c>
      <c r="GX30" s="2" t="s">
        <v>675</v>
      </c>
      <c r="GY30" s="52"/>
      <c r="GZ30" s="2" t="s">
        <v>675</v>
      </c>
      <c r="HA30" s="2" t="s">
        <v>675</v>
      </c>
      <c r="HB30" s="2" t="s">
        <v>675</v>
      </c>
      <c r="HC30" s="2" t="s">
        <v>675</v>
      </c>
      <c r="HD30" s="52"/>
      <c r="HE30" s="2" t="s">
        <v>675</v>
      </c>
      <c r="HF30" s="2" t="s">
        <v>675</v>
      </c>
      <c r="HG30" s="2" t="s">
        <v>675</v>
      </c>
      <c r="HH30" s="2" t="s">
        <v>675</v>
      </c>
      <c r="HI30" s="2" t="s">
        <v>675</v>
      </c>
      <c r="HJ30" s="2" t="s">
        <v>675</v>
      </c>
      <c r="HK30" s="52"/>
      <c r="HL30" s="2" t="s">
        <v>675</v>
      </c>
      <c r="HM30" s="2" t="s">
        <v>675</v>
      </c>
      <c r="HN30" s="2" t="s">
        <v>675</v>
      </c>
      <c r="HO30" s="2" t="s">
        <v>675</v>
      </c>
      <c r="HP30" s="52"/>
      <c r="HQ30" s="2" t="s">
        <v>675</v>
      </c>
      <c r="HR30" s="2" t="s">
        <v>675</v>
      </c>
      <c r="HS30" s="2" t="s">
        <v>675</v>
      </c>
      <c r="HT30" s="2" t="s">
        <v>675</v>
      </c>
      <c r="HU30" s="52"/>
      <c r="HV30" s="2" t="s">
        <v>675</v>
      </c>
      <c r="HW30" s="2" t="s">
        <v>675</v>
      </c>
      <c r="HX30" s="2" t="s">
        <v>675</v>
      </c>
      <c r="HY30" s="2" t="s">
        <v>675</v>
      </c>
      <c r="HZ30" s="2" t="s">
        <v>675</v>
      </c>
      <c r="IA30" s="2" t="s">
        <v>675</v>
      </c>
      <c r="IB30" s="52"/>
      <c r="IC30" s="2" t="s">
        <v>675</v>
      </c>
      <c r="ID30" s="2" t="s">
        <v>675</v>
      </c>
      <c r="IE30" s="2" t="s">
        <v>675</v>
      </c>
      <c r="IF30" s="2" t="s">
        <v>675</v>
      </c>
      <c r="IG30" s="2" t="s">
        <v>675</v>
      </c>
      <c r="IH30" s="2" t="s">
        <v>675</v>
      </c>
      <c r="II30" s="52"/>
      <c r="IJ30" s="2" t="s">
        <v>750</v>
      </c>
      <c r="IK30" s="2" t="s">
        <v>750</v>
      </c>
      <c r="IL30" s="2" t="s">
        <v>750</v>
      </c>
      <c r="IM30" s="2" t="s">
        <v>750</v>
      </c>
      <c r="IN30" s="64"/>
      <c r="IO30" s="2" t="s">
        <v>750</v>
      </c>
      <c r="IP30" s="2" t="s">
        <v>750</v>
      </c>
      <c r="IQ30" s="2" t="s">
        <v>750</v>
      </c>
      <c r="IR30" s="2" t="s">
        <v>750</v>
      </c>
      <c r="IS30" s="2" t="s">
        <v>750</v>
      </c>
      <c r="IT30" s="64"/>
      <c r="IU30" s="2" t="s">
        <v>750</v>
      </c>
      <c r="IV30" s="2" t="s">
        <v>750</v>
      </c>
      <c r="IW30" s="2" t="s">
        <v>750</v>
      </c>
      <c r="IX30" s="2" t="s">
        <v>750</v>
      </c>
      <c r="IY30" s="2" t="s">
        <v>750</v>
      </c>
      <c r="IZ30" s="2" t="s">
        <v>750</v>
      </c>
      <c r="JA30" s="2" t="s">
        <v>750</v>
      </c>
      <c r="JB30" s="2" t="s">
        <v>750</v>
      </c>
      <c r="JC30" s="2" t="s">
        <v>750</v>
      </c>
      <c r="JD30" s="52"/>
      <c r="JE30" s="2" t="s">
        <v>292</v>
      </c>
      <c r="JF30" s="2" t="s">
        <v>292</v>
      </c>
      <c r="JG30" s="2" t="s">
        <v>99</v>
      </c>
      <c r="JH30" s="52"/>
      <c r="JI30" s="2" t="s">
        <v>1331</v>
      </c>
      <c r="JJ30" s="2" t="s">
        <v>1331</v>
      </c>
      <c r="JK30" s="2" t="s">
        <v>1331</v>
      </c>
      <c r="JL30" s="2" t="s">
        <v>1331</v>
      </c>
      <c r="JM30" s="2" t="s">
        <v>1331</v>
      </c>
      <c r="JN30" s="52"/>
      <c r="JO30" s="2" t="s">
        <v>1331</v>
      </c>
      <c r="JP30" s="2" t="s">
        <v>1331</v>
      </c>
      <c r="JQ30" s="2" t="s">
        <v>1331</v>
      </c>
      <c r="JR30" s="2" t="s">
        <v>1331</v>
      </c>
      <c r="JS30" s="2" t="s">
        <v>1331</v>
      </c>
      <c r="JT30" s="2" t="s">
        <v>1331</v>
      </c>
      <c r="JU30" s="2" t="s">
        <v>1331</v>
      </c>
      <c r="JV30" s="2" t="s">
        <v>1331</v>
      </c>
      <c r="JW30" s="52"/>
      <c r="JX30" s="2" t="s">
        <v>750</v>
      </c>
      <c r="JY30" s="2" t="s">
        <v>750</v>
      </c>
      <c r="JZ30" s="2" t="s">
        <v>750</v>
      </c>
      <c r="KA30" s="2" t="s">
        <v>750</v>
      </c>
      <c r="KB30" s="2" t="s">
        <v>750</v>
      </c>
      <c r="KC30" s="2" t="s">
        <v>750</v>
      </c>
      <c r="KD30" s="2" t="s">
        <v>750</v>
      </c>
      <c r="KE30" s="64"/>
      <c r="KF30" s="2" t="s">
        <v>750</v>
      </c>
      <c r="KG30" s="2" t="s">
        <v>750</v>
      </c>
      <c r="KH30" s="2" t="s">
        <v>750</v>
      </c>
      <c r="KI30" s="2" t="s">
        <v>750</v>
      </c>
      <c r="KJ30" s="2" t="s">
        <v>750</v>
      </c>
      <c r="KK30" s="2" t="s">
        <v>750</v>
      </c>
      <c r="KL30" s="2" t="s">
        <v>750</v>
      </c>
      <c r="KM30" s="2" t="s">
        <v>750</v>
      </c>
      <c r="KN30" s="52"/>
      <c r="KO30" s="2" t="s">
        <v>114</v>
      </c>
      <c r="KP30" s="52"/>
      <c r="KQ30" s="2" t="s">
        <v>1851</v>
      </c>
      <c r="KR30" s="64"/>
      <c r="KS30" s="2" t="s">
        <v>1307</v>
      </c>
      <c r="KT30" s="2" t="s">
        <v>1307</v>
      </c>
      <c r="KU30" s="52"/>
      <c r="KV30" s="2" t="s">
        <v>813</v>
      </c>
      <c r="KW30" s="2" t="s">
        <v>813</v>
      </c>
      <c r="KX30" s="2" t="s">
        <v>813</v>
      </c>
      <c r="KY30" s="2" t="s">
        <v>1470</v>
      </c>
      <c r="KZ30" s="64"/>
      <c r="LA30" s="2" t="s">
        <v>410</v>
      </c>
      <c r="LB30" s="2" t="s">
        <v>410</v>
      </c>
      <c r="LC30" s="52"/>
      <c r="LD30" s="2" t="s">
        <v>330</v>
      </c>
      <c r="LE30" s="64"/>
      <c r="LF30" s="2" t="s">
        <v>912</v>
      </c>
      <c r="LG30" s="2" t="s">
        <v>912</v>
      </c>
      <c r="LH30" s="2" t="s">
        <v>912</v>
      </c>
      <c r="LI30" s="2" t="s">
        <v>912</v>
      </c>
      <c r="LJ30" s="2" t="s">
        <v>912</v>
      </c>
      <c r="LK30" s="64"/>
      <c r="LL30" s="2" t="s">
        <v>537</v>
      </c>
      <c r="LM30" s="52"/>
      <c r="LN30" s="2" t="s">
        <v>334</v>
      </c>
      <c r="LO30" s="2" t="s">
        <v>334</v>
      </c>
      <c r="LP30" s="2" t="s">
        <v>334</v>
      </c>
      <c r="LQ30" s="2" t="s">
        <v>334</v>
      </c>
      <c r="LR30" s="2" t="s">
        <v>334</v>
      </c>
      <c r="LS30" s="2" t="s">
        <v>334</v>
      </c>
      <c r="LT30" s="2" t="s">
        <v>334</v>
      </c>
      <c r="LU30" s="2" t="s">
        <v>334</v>
      </c>
      <c r="LV30" s="2" t="s">
        <v>334</v>
      </c>
      <c r="LW30" s="2" t="s">
        <v>334</v>
      </c>
      <c r="LX30" s="2" t="s">
        <v>334</v>
      </c>
      <c r="LY30" s="2" t="s">
        <v>334</v>
      </c>
      <c r="LZ30" s="52"/>
      <c r="MA30" s="2" t="s">
        <v>874</v>
      </c>
      <c r="MB30" s="2" t="s">
        <v>875</v>
      </c>
      <c r="MC30" s="2" t="s">
        <v>875</v>
      </c>
      <c r="MD30" s="2" t="s">
        <v>875</v>
      </c>
      <c r="ME30" s="2" t="s">
        <v>875</v>
      </c>
      <c r="MF30" s="2" t="s">
        <v>875</v>
      </c>
      <c r="MG30" s="2" t="s">
        <v>875</v>
      </c>
      <c r="MH30" s="2" t="s">
        <v>875</v>
      </c>
      <c r="MI30" s="2" t="s">
        <v>875</v>
      </c>
      <c r="MJ30" s="64"/>
      <c r="MK30" s="2" t="s">
        <v>578</v>
      </c>
      <c r="ML30" s="2" t="s">
        <v>578</v>
      </c>
      <c r="MM30" s="64"/>
      <c r="MN30" s="2" t="s">
        <v>1279</v>
      </c>
      <c r="MO30" s="2" t="s">
        <v>1279</v>
      </c>
      <c r="MP30" s="2" t="s">
        <v>1279</v>
      </c>
      <c r="MQ30" s="2" t="s">
        <v>1279</v>
      </c>
      <c r="MR30" s="2" t="s">
        <v>1279</v>
      </c>
    </row>
    <row r="31" spans="1:356" ht="30" customHeight="1" x14ac:dyDescent="0.3">
      <c r="A31" s="15" t="s">
        <v>78</v>
      </c>
      <c r="B31" s="2" t="s">
        <v>8</v>
      </c>
      <c r="D31" s="2" t="s">
        <v>8</v>
      </c>
      <c r="E31" s="2" t="s">
        <v>8</v>
      </c>
      <c r="F31" s="2" t="s">
        <v>8</v>
      </c>
      <c r="G31" s="2" t="s">
        <v>8</v>
      </c>
      <c r="H31" s="2" t="s">
        <v>8</v>
      </c>
      <c r="J31" s="2" t="s">
        <v>8</v>
      </c>
      <c r="K31" s="2" t="s">
        <v>8</v>
      </c>
      <c r="L31" s="2" t="s">
        <v>8</v>
      </c>
      <c r="M31" s="2" t="s">
        <v>8</v>
      </c>
      <c r="O31" s="2" t="s">
        <v>8</v>
      </c>
      <c r="P31" s="2" t="s">
        <v>8</v>
      </c>
      <c r="R31" s="2" t="s">
        <v>8</v>
      </c>
      <c r="T31" s="16" t="s">
        <v>127</v>
      </c>
      <c r="V31" s="16" t="s">
        <v>127</v>
      </c>
      <c r="W31" s="16" t="s">
        <v>1582</v>
      </c>
      <c r="Y31" s="2" t="s">
        <v>59</v>
      </c>
      <c r="Z31" s="2" t="s">
        <v>59</v>
      </c>
      <c r="AB31" s="2" t="s">
        <v>59</v>
      </c>
      <c r="AC31" s="2" t="s">
        <v>59</v>
      </c>
      <c r="AE31" s="2" t="s">
        <v>59</v>
      </c>
      <c r="AG31" s="2" t="s">
        <v>59</v>
      </c>
      <c r="AH31" s="2" t="s">
        <v>59</v>
      </c>
      <c r="AI31" s="2" t="s">
        <v>59</v>
      </c>
      <c r="AK31" s="2" t="s">
        <v>59</v>
      </c>
      <c r="AM31" s="2" t="s">
        <v>59</v>
      </c>
      <c r="AO31" s="2" t="s">
        <v>59</v>
      </c>
      <c r="AQ31" s="2" t="s">
        <v>59</v>
      </c>
      <c r="AR31" s="2" t="s">
        <v>59</v>
      </c>
      <c r="AS31" s="2" t="s">
        <v>59</v>
      </c>
      <c r="AU31" s="2" t="s">
        <v>59</v>
      </c>
      <c r="AV31" s="2" t="s">
        <v>59</v>
      </c>
      <c r="AW31" s="2" t="s">
        <v>59</v>
      </c>
      <c r="AX31" s="2" t="s">
        <v>59</v>
      </c>
      <c r="AZ31" s="2" t="s">
        <v>59</v>
      </c>
      <c r="BA31" s="2" t="s">
        <v>59</v>
      </c>
      <c r="BB31" s="2" t="s">
        <v>59</v>
      </c>
      <c r="BC31" s="2" t="s">
        <v>59</v>
      </c>
      <c r="BE31" s="2" t="s">
        <v>59</v>
      </c>
      <c r="BF31" s="2" t="s">
        <v>59</v>
      </c>
      <c r="BG31" s="2" t="s">
        <v>59</v>
      </c>
      <c r="BH31" s="2" t="s">
        <v>59</v>
      </c>
      <c r="BI31" s="2" t="s">
        <v>59</v>
      </c>
      <c r="BK31" s="2" t="s">
        <v>59</v>
      </c>
      <c r="BL31" s="2" t="s">
        <v>59</v>
      </c>
      <c r="BM31" s="2" t="s">
        <v>59</v>
      </c>
      <c r="BN31" s="2" t="s">
        <v>59</v>
      </c>
      <c r="BO31" s="2" t="s">
        <v>59</v>
      </c>
      <c r="BQ31" s="2" t="s">
        <v>59</v>
      </c>
      <c r="BS31" s="2" t="s">
        <v>59</v>
      </c>
      <c r="BU31" s="2" t="s">
        <v>59</v>
      </c>
      <c r="BV31" s="2" t="s">
        <v>59</v>
      </c>
      <c r="BW31" s="2" t="s">
        <v>59</v>
      </c>
      <c r="BY31" s="2" t="s">
        <v>59</v>
      </c>
      <c r="BZ31" s="2" t="s">
        <v>59</v>
      </c>
      <c r="CA31" s="2" t="s">
        <v>59</v>
      </c>
      <c r="CC31" s="2" t="s">
        <v>8</v>
      </c>
      <c r="CE31" s="2" t="s">
        <v>59</v>
      </c>
      <c r="CG31" s="2" t="s">
        <v>59</v>
      </c>
      <c r="CH31" s="2" t="s">
        <v>59</v>
      </c>
      <c r="CJ31" s="2" t="s">
        <v>8</v>
      </c>
      <c r="CL31" s="2" t="s">
        <v>59</v>
      </c>
      <c r="CN31" s="2" t="s">
        <v>59</v>
      </c>
      <c r="CP31" s="2" t="s">
        <v>59</v>
      </c>
      <c r="CQ31" s="2" t="s">
        <v>59</v>
      </c>
      <c r="CR31" s="2" t="s">
        <v>59</v>
      </c>
      <c r="CT31" s="2" t="s">
        <v>8</v>
      </c>
      <c r="CV31" s="2" t="s">
        <v>8</v>
      </c>
      <c r="CW31" s="2" t="s">
        <v>8</v>
      </c>
      <c r="CX31" s="2" t="s">
        <v>8</v>
      </c>
      <c r="CZ31" s="2" t="s">
        <v>8</v>
      </c>
      <c r="DB31" s="2" t="s">
        <v>59</v>
      </c>
      <c r="DC31" s="2" t="s">
        <v>59</v>
      </c>
      <c r="DD31" s="2" t="s">
        <v>59</v>
      </c>
      <c r="DF31" s="2" t="s">
        <v>59</v>
      </c>
      <c r="DG31" s="2" t="s">
        <v>59</v>
      </c>
      <c r="DI31" s="2" t="s">
        <v>59</v>
      </c>
      <c r="DJ31" s="2" t="s">
        <v>59</v>
      </c>
      <c r="DK31" s="2" t="s">
        <v>59</v>
      </c>
      <c r="DM31" s="2" t="s">
        <v>59</v>
      </c>
      <c r="DO31" s="2" t="s">
        <v>59</v>
      </c>
      <c r="DP31" s="2" t="s">
        <v>59</v>
      </c>
      <c r="DR31" s="2" t="s">
        <v>59</v>
      </c>
      <c r="DS31" s="2" t="s">
        <v>59</v>
      </c>
      <c r="DT31" s="2" t="s">
        <v>59</v>
      </c>
      <c r="DV31" s="2" t="s">
        <v>59</v>
      </c>
      <c r="DX31" s="12" t="s">
        <v>1011</v>
      </c>
      <c r="DZ31" s="12" t="s">
        <v>1011</v>
      </c>
      <c r="EA31" s="12" t="s">
        <v>1011</v>
      </c>
      <c r="EB31" s="12" t="s">
        <v>1011</v>
      </c>
      <c r="ED31" s="12" t="s">
        <v>1011</v>
      </c>
      <c r="EF31" s="2" t="s">
        <v>59</v>
      </c>
      <c r="EG31" s="2" t="s">
        <v>59</v>
      </c>
      <c r="EH31" s="2" t="s">
        <v>59</v>
      </c>
      <c r="EI31" s="61"/>
      <c r="EJ31" s="2" t="s">
        <v>59</v>
      </c>
      <c r="EK31" s="2" t="s">
        <v>59</v>
      </c>
      <c r="EL31" s="2" t="s">
        <v>59</v>
      </c>
      <c r="EN31" s="2" t="s">
        <v>59</v>
      </c>
      <c r="EP31" s="2" t="s">
        <v>8</v>
      </c>
      <c r="EQ31" s="2" t="s">
        <v>8</v>
      </c>
      <c r="ER31" s="2" t="s">
        <v>8</v>
      </c>
      <c r="ET31" s="2" t="s">
        <v>8</v>
      </c>
      <c r="EU31" s="2" t="s">
        <v>8</v>
      </c>
      <c r="EV31" s="2" t="s">
        <v>8</v>
      </c>
      <c r="EW31" s="2" t="s">
        <v>8</v>
      </c>
      <c r="EY31" s="2" t="s">
        <v>8</v>
      </c>
      <c r="EZ31" s="2" t="s">
        <v>8</v>
      </c>
      <c r="FA31" s="2" t="s">
        <v>8</v>
      </c>
      <c r="FC31" s="2" t="s">
        <v>8</v>
      </c>
      <c r="FE31" s="2" t="s">
        <v>8</v>
      </c>
      <c r="FF31" s="2" t="s">
        <v>8</v>
      </c>
      <c r="FH31" s="2" t="s">
        <v>8</v>
      </c>
      <c r="FI31" s="2" t="s">
        <v>8</v>
      </c>
      <c r="FJ31" s="2" t="s">
        <v>8</v>
      </c>
      <c r="FK31" s="2" t="s">
        <v>8</v>
      </c>
      <c r="FM31" s="2" t="s">
        <v>8</v>
      </c>
      <c r="FN31" s="2" t="s">
        <v>8</v>
      </c>
      <c r="FO31" s="2" t="s">
        <v>8</v>
      </c>
      <c r="FP31" s="2" t="s">
        <v>8</v>
      </c>
      <c r="FR31" s="2" t="s">
        <v>8</v>
      </c>
      <c r="FT31" s="2" t="s">
        <v>8</v>
      </c>
      <c r="FU31" s="2" t="s">
        <v>8</v>
      </c>
      <c r="FV31" s="2" t="s">
        <v>8</v>
      </c>
      <c r="FW31" s="2" t="s">
        <v>8</v>
      </c>
      <c r="FX31" s="2" t="s">
        <v>8</v>
      </c>
      <c r="FZ31" s="2" t="s">
        <v>8</v>
      </c>
      <c r="GA31" s="2" t="s">
        <v>8</v>
      </c>
      <c r="GB31" s="2" t="s">
        <v>8</v>
      </c>
      <c r="GD31" s="2" t="s">
        <v>8</v>
      </c>
      <c r="GE31" s="2" t="s">
        <v>8</v>
      </c>
      <c r="GF31" s="2" t="s">
        <v>8</v>
      </c>
      <c r="GG31" s="2" t="s">
        <v>8</v>
      </c>
      <c r="GI31" s="2" t="s">
        <v>8</v>
      </c>
      <c r="GJ31" s="2" t="s">
        <v>8</v>
      </c>
      <c r="GK31" s="2" t="s">
        <v>8</v>
      </c>
      <c r="GM31" s="2" t="s">
        <v>8</v>
      </c>
      <c r="GN31" s="2" t="s">
        <v>8</v>
      </c>
      <c r="GO31" s="2" t="s">
        <v>8</v>
      </c>
      <c r="GP31" s="2" t="s">
        <v>8</v>
      </c>
      <c r="GR31" s="2" t="s">
        <v>8</v>
      </c>
      <c r="GS31" s="2" t="s">
        <v>8</v>
      </c>
      <c r="GT31" s="2" t="s">
        <v>8</v>
      </c>
      <c r="GU31" s="2" t="s">
        <v>8</v>
      </c>
      <c r="GW31" s="2" t="s">
        <v>8</v>
      </c>
      <c r="GX31" s="2" t="s">
        <v>8</v>
      </c>
      <c r="GZ31" s="2" t="s">
        <v>8</v>
      </c>
      <c r="HA31" s="2" t="s">
        <v>8</v>
      </c>
      <c r="HB31" s="2" t="s">
        <v>8</v>
      </c>
      <c r="HC31" s="2" t="s">
        <v>8</v>
      </c>
      <c r="HE31" s="2" t="s">
        <v>8</v>
      </c>
      <c r="HF31" s="2" t="s">
        <v>8</v>
      </c>
      <c r="HG31" s="2" t="s">
        <v>8</v>
      </c>
      <c r="HH31" s="2" t="s">
        <v>8</v>
      </c>
      <c r="HI31" s="2" t="s">
        <v>8</v>
      </c>
      <c r="HJ31" s="2" t="s">
        <v>8</v>
      </c>
      <c r="HL31" s="2" t="s">
        <v>8</v>
      </c>
      <c r="HM31" s="2" t="s">
        <v>8</v>
      </c>
      <c r="HN31" s="2" t="s">
        <v>8</v>
      </c>
      <c r="HO31" s="2" t="s">
        <v>8</v>
      </c>
      <c r="HQ31" s="2" t="s">
        <v>8</v>
      </c>
      <c r="HR31" s="2" t="s">
        <v>8</v>
      </c>
      <c r="HS31" s="2" t="s">
        <v>8</v>
      </c>
      <c r="HT31" s="2" t="s">
        <v>8</v>
      </c>
      <c r="HV31" s="2" t="s">
        <v>8</v>
      </c>
      <c r="HW31" s="2" t="s">
        <v>8</v>
      </c>
      <c r="HX31" s="2" t="s">
        <v>8</v>
      </c>
      <c r="HY31" s="2" t="s">
        <v>8</v>
      </c>
      <c r="HZ31" s="2" t="s">
        <v>8</v>
      </c>
      <c r="IA31" s="2" t="s">
        <v>8</v>
      </c>
      <c r="IC31" s="2" t="s">
        <v>8</v>
      </c>
      <c r="ID31" s="2" t="s">
        <v>8</v>
      </c>
      <c r="IE31" s="2" t="s">
        <v>8</v>
      </c>
      <c r="IF31" s="2" t="s">
        <v>8</v>
      </c>
      <c r="IG31" s="2" t="s">
        <v>8</v>
      </c>
      <c r="IH31" s="2" t="s">
        <v>8</v>
      </c>
      <c r="IJ31" s="2" t="s">
        <v>8</v>
      </c>
      <c r="IK31" s="2" t="s">
        <v>8</v>
      </c>
      <c r="IL31" s="2" t="s">
        <v>8</v>
      </c>
      <c r="IM31" s="2" t="s">
        <v>8</v>
      </c>
      <c r="IO31" s="2" t="s">
        <v>8</v>
      </c>
      <c r="IP31" s="2" t="s">
        <v>8</v>
      </c>
      <c r="IQ31" s="2" t="s">
        <v>8</v>
      </c>
      <c r="IR31" s="2" t="s">
        <v>8</v>
      </c>
      <c r="IS31" s="2" t="s">
        <v>8</v>
      </c>
      <c r="IU31" s="2" t="s">
        <v>8</v>
      </c>
      <c r="IV31" s="2" t="s">
        <v>8</v>
      </c>
      <c r="IW31" s="2" t="s">
        <v>8</v>
      </c>
      <c r="IX31" s="2" t="s">
        <v>8</v>
      </c>
      <c r="IY31" s="2" t="s">
        <v>8</v>
      </c>
      <c r="IZ31" s="2" t="s">
        <v>8</v>
      </c>
      <c r="JA31" s="2" t="s">
        <v>8</v>
      </c>
      <c r="JB31" s="2" t="s">
        <v>8</v>
      </c>
      <c r="JC31" s="2" t="s">
        <v>8</v>
      </c>
      <c r="JE31" s="2" t="s">
        <v>8</v>
      </c>
      <c r="JF31" s="2" t="s">
        <v>8</v>
      </c>
      <c r="JG31" s="2" t="s">
        <v>8</v>
      </c>
      <c r="JI31" s="2" t="s">
        <v>8</v>
      </c>
      <c r="JJ31" s="2" t="s">
        <v>8</v>
      </c>
      <c r="JK31" s="2" t="s">
        <v>8</v>
      </c>
      <c r="JL31" s="2" t="s">
        <v>8</v>
      </c>
      <c r="JM31" s="2" t="s">
        <v>8</v>
      </c>
      <c r="JO31" s="2" t="s">
        <v>8</v>
      </c>
      <c r="JP31" s="2" t="s">
        <v>8</v>
      </c>
      <c r="JQ31" s="2" t="s">
        <v>8</v>
      </c>
      <c r="JR31" s="2" t="s">
        <v>8</v>
      </c>
      <c r="JS31" s="2" t="s">
        <v>8</v>
      </c>
      <c r="JT31" s="2" t="s">
        <v>8</v>
      </c>
      <c r="JU31" s="2" t="s">
        <v>8</v>
      </c>
      <c r="JV31" s="2" t="s">
        <v>8</v>
      </c>
      <c r="JX31" s="2" t="s">
        <v>8</v>
      </c>
      <c r="JY31" s="2" t="s">
        <v>8</v>
      </c>
      <c r="JZ31" s="2" t="s">
        <v>8</v>
      </c>
      <c r="KA31" s="2" t="s">
        <v>8</v>
      </c>
      <c r="KB31" s="2" t="s">
        <v>8</v>
      </c>
      <c r="KC31" s="2" t="s">
        <v>8</v>
      </c>
      <c r="KD31" s="2" t="s">
        <v>8</v>
      </c>
      <c r="KF31" s="2" t="s">
        <v>8</v>
      </c>
      <c r="KG31" s="2" t="s">
        <v>8</v>
      </c>
      <c r="KH31" s="2" t="s">
        <v>8</v>
      </c>
      <c r="KI31" s="2" t="s">
        <v>8</v>
      </c>
      <c r="KJ31" s="2" t="s">
        <v>8</v>
      </c>
      <c r="KK31" s="2" t="s">
        <v>8</v>
      </c>
      <c r="KL31" s="2" t="s">
        <v>8</v>
      </c>
      <c r="KM31" s="2" t="s">
        <v>8</v>
      </c>
      <c r="KO31" s="2" t="s">
        <v>8</v>
      </c>
      <c r="KQ31" s="2" t="s">
        <v>8</v>
      </c>
      <c r="KS31" s="2" t="s">
        <v>8</v>
      </c>
      <c r="KT31" s="2" t="s">
        <v>8</v>
      </c>
      <c r="KV31" s="2" t="s">
        <v>8</v>
      </c>
      <c r="KW31" s="2" t="s">
        <v>8</v>
      </c>
      <c r="KX31" s="2" t="s">
        <v>8</v>
      </c>
      <c r="KY31" s="2" t="s">
        <v>8</v>
      </c>
      <c r="LA31" s="2" t="s">
        <v>8</v>
      </c>
      <c r="LB31" s="2" t="s">
        <v>8</v>
      </c>
      <c r="LD31" s="2" t="s">
        <v>8</v>
      </c>
      <c r="LF31" s="2" t="s">
        <v>8</v>
      </c>
      <c r="LG31" s="2" t="s">
        <v>8</v>
      </c>
      <c r="LH31" s="2" t="s">
        <v>8</v>
      </c>
      <c r="LI31" s="2" t="s">
        <v>8</v>
      </c>
      <c r="LJ31" s="2" t="s">
        <v>8</v>
      </c>
      <c r="LL31" s="2" t="s">
        <v>8</v>
      </c>
      <c r="LN31" s="16" t="s">
        <v>8</v>
      </c>
      <c r="LO31" s="16" t="s">
        <v>8</v>
      </c>
      <c r="LP31" s="16" t="s">
        <v>8</v>
      </c>
      <c r="LQ31" s="16" t="s">
        <v>8</v>
      </c>
      <c r="LR31" s="16" t="s">
        <v>8</v>
      </c>
      <c r="LS31" s="16" t="s">
        <v>8</v>
      </c>
      <c r="LT31" s="16" t="s">
        <v>8</v>
      </c>
      <c r="LU31" s="16" t="s">
        <v>8</v>
      </c>
      <c r="LV31" s="16" t="s">
        <v>8</v>
      </c>
      <c r="LW31" s="16" t="s">
        <v>8</v>
      </c>
      <c r="LX31" s="16" t="s">
        <v>8</v>
      </c>
      <c r="LY31" s="16" t="s">
        <v>8</v>
      </c>
      <c r="MA31" s="16" t="s">
        <v>8</v>
      </c>
      <c r="MB31" s="16" t="s">
        <v>8</v>
      </c>
      <c r="MC31" s="16" t="s">
        <v>8</v>
      </c>
      <c r="MD31" s="16" t="s">
        <v>8</v>
      </c>
      <c r="ME31" s="16" t="s">
        <v>8</v>
      </c>
      <c r="MF31" s="16" t="s">
        <v>8</v>
      </c>
      <c r="MG31" s="16" t="s">
        <v>8</v>
      </c>
      <c r="MH31" s="16" t="s">
        <v>8</v>
      </c>
      <c r="MI31" s="16" t="s">
        <v>8</v>
      </c>
      <c r="MK31" s="2" t="s">
        <v>8</v>
      </c>
      <c r="ML31" s="2" t="s">
        <v>8</v>
      </c>
      <c r="MN31" s="16" t="s">
        <v>8</v>
      </c>
      <c r="MO31" s="16" t="s">
        <v>8</v>
      </c>
      <c r="MP31" s="16" t="s">
        <v>8</v>
      </c>
      <c r="MQ31" s="16" t="s">
        <v>8</v>
      </c>
      <c r="MR31" s="16" t="s">
        <v>8</v>
      </c>
    </row>
    <row r="32" spans="1:356" ht="37.5" customHeight="1" x14ac:dyDescent="0.3">
      <c r="A32" s="15" t="s">
        <v>16</v>
      </c>
      <c r="B32" s="12" t="s">
        <v>1500</v>
      </c>
      <c r="D32" s="12" t="s">
        <v>1500</v>
      </c>
      <c r="E32" s="12" t="s">
        <v>205</v>
      </c>
      <c r="F32" s="12" t="s">
        <v>1500</v>
      </c>
      <c r="G32" s="12" t="s">
        <v>1500</v>
      </c>
      <c r="H32" s="16" t="s">
        <v>205</v>
      </c>
      <c r="J32" s="12" t="s">
        <v>1500</v>
      </c>
      <c r="K32" s="12" t="s">
        <v>1500</v>
      </c>
      <c r="L32" s="12" t="s">
        <v>1500</v>
      </c>
      <c r="M32" s="12" t="s">
        <v>1500</v>
      </c>
      <c r="O32" s="12" t="s">
        <v>1500</v>
      </c>
      <c r="P32" s="12" t="s">
        <v>1500</v>
      </c>
      <c r="R32" s="12" t="s">
        <v>205</v>
      </c>
      <c r="T32" s="12" t="s">
        <v>85</v>
      </c>
      <c r="V32" s="12" t="s">
        <v>85</v>
      </c>
      <c r="W32" s="12" t="s">
        <v>1500</v>
      </c>
      <c r="Y32" s="2" t="s">
        <v>17</v>
      </c>
      <c r="Z32" s="2" t="s">
        <v>17</v>
      </c>
      <c r="AB32" s="2" t="s">
        <v>17</v>
      </c>
      <c r="AC32" s="2" t="s">
        <v>17</v>
      </c>
      <c r="AE32" s="2" t="s">
        <v>676</v>
      </c>
      <c r="AG32" s="2" t="s">
        <v>676</v>
      </c>
      <c r="AH32" s="2" t="s">
        <v>676</v>
      </c>
      <c r="AI32" s="2" t="s">
        <v>676</v>
      </c>
      <c r="AK32" s="2" t="s">
        <v>17</v>
      </c>
      <c r="AM32" s="2" t="s">
        <v>676</v>
      </c>
      <c r="AO32" s="2" t="s">
        <v>17</v>
      </c>
      <c r="AQ32" s="2" t="s">
        <v>676</v>
      </c>
      <c r="AR32" s="2" t="s">
        <v>676</v>
      </c>
      <c r="AS32" s="2" t="s">
        <v>676</v>
      </c>
      <c r="AU32" s="2" t="s">
        <v>676</v>
      </c>
      <c r="AV32" s="2" t="s">
        <v>676</v>
      </c>
      <c r="AW32" s="2" t="s">
        <v>676</v>
      </c>
      <c r="AX32" s="2" t="s">
        <v>676</v>
      </c>
      <c r="AZ32" s="2" t="s">
        <v>17</v>
      </c>
      <c r="BA32" s="2" t="s">
        <v>17</v>
      </c>
      <c r="BB32" s="2" t="s">
        <v>17</v>
      </c>
      <c r="BC32" s="2" t="s">
        <v>17</v>
      </c>
      <c r="BE32" s="2" t="s">
        <v>676</v>
      </c>
      <c r="BF32" s="2" t="s">
        <v>676</v>
      </c>
      <c r="BG32" s="2" t="s">
        <v>676</v>
      </c>
      <c r="BH32" s="2" t="s">
        <v>676</v>
      </c>
      <c r="BI32" s="2" t="s">
        <v>676</v>
      </c>
      <c r="BK32" s="2" t="s">
        <v>676</v>
      </c>
      <c r="BL32" s="2" t="s">
        <v>676</v>
      </c>
      <c r="BM32" s="2" t="s">
        <v>676</v>
      </c>
      <c r="BN32" s="2" t="s">
        <v>676</v>
      </c>
      <c r="BO32" s="2" t="s">
        <v>676</v>
      </c>
      <c r="BQ32" s="2" t="s">
        <v>676</v>
      </c>
      <c r="BS32" s="12" t="s">
        <v>1119</v>
      </c>
      <c r="BU32" s="12" t="s">
        <v>676</v>
      </c>
      <c r="BV32" s="12" t="s">
        <v>676</v>
      </c>
      <c r="BW32" s="12" t="s">
        <v>676</v>
      </c>
      <c r="BY32" s="12" t="s">
        <v>676</v>
      </c>
      <c r="BZ32" s="12" t="s">
        <v>676</v>
      </c>
      <c r="CA32" s="12" t="s">
        <v>676</v>
      </c>
      <c r="CC32" s="12" t="s">
        <v>1119</v>
      </c>
      <c r="CE32" s="12" t="s">
        <v>676</v>
      </c>
      <c r="CG32" s="12" t="s">
        <v>676</v>
      </c>
      <c r="CH32" s="12" t="s">
        <v>676</v>
      </c>
      <c r="CJ32" s="12" t="s">
        <v>1119</v>
      </c>
      <c r="CL32" s="12" t="s">
        <v>676</v>
      </c>
      <c r="CN32" s="12" t="s">
        <v>676</v>
      </c>
      <c r="CP32" s="12" t="s">
        <v>676</v>
      </c>
      <c r="CQ32" s="12" t="s">
        <v>676</v>
      </c>
      <c r="CR32" s="12" t="s">
        <v>676</v>
      </c>
      <c r="CT32" s="12" t="s">
        <v>1119</v>
      </c>
      <c r="CV32" s="12" t="s">
        <v>205</v>
      </c>
      <c r="CW32" s="12" t="s">
        <v>205</v>
      </c>
      <c r="CX32" s="12" t="s">
        <v>205</v>
      </c>
      <c r="CZ32" s="12" t="s">
        <v>1119</v>
      </c>
      <c r="DB32" s="12" t="s">
        <v>1119</v>
      </c>
      <c r="DC32" s="12" t="s">
        <v>1119</v>
      </c>
      <c r="DD32" s="12" t="s">
        <v>1119</v>
      </c>
      <c r="DF32" s="12" t="s">
        <v>1119</v>
      </c>
      <c r="DG32" s="12" t="s">
        <v>1119</v>
      </c>
      <c r="DI32" s="12" t="s">
        <v>1119</v>
      </c>
      <c r="DJ32" s="12" t="s">
        <v>1119</v>
      </c>
      <c r="DK32" s="12" t="s">
        <v>1119</v>
      </c>
      <c r="DM32" s="12" t="s">
        <v>676</v>
      </c>
      <c r="DO32" s="12" t="s">
        <v>676</v>
      </c>
      <c r="DP32" s="12" t="s">
        <v>676</v>
      </c>
      <c r="DR32" s="12" t="s">
        <v>205</v>
      </c>
      <c r="DS32" s="12" t="s">
        <v>205</v>
      </c>
      <c r="DT32" s="12" t="s">
        <v>205</v>
      </c>
      <c r="DV32" s="12" t="s">
        <v>1119</v>
      </c>
      <c r="DX32" s="12" t="s">
        <v>676</v>
      </c>
      <c r="DZ32" s="12" t="s">
        <v>676</v>
      </c>
      <c r="EA32" s="12" t="s">
        <v>676</v>
      </c>
      <c r="EB32" s="12" t="s">
        <v>676</v>
      </c>
      <c r="ED32" s="12" t="s">
        <v>676</v>
      </c>
      <c r="EF32" s="12" t="s">
        <v>205</v>
      </c>
      <c r="EG32" s="12" t="s">
        <v>205</v>
      </c>
      <c r="EH32" s="12" t="s">
        <v>205</v>
      </c>
      <c r="EI32" s="61"/>
      <c r="EJ32" s="12" t="s">
        <v>205</v>
      </c>
      <c r="EK32" s="12" t="s">
        <v>205</v>
      </c>
      <c r="EL32" s="12" t="s">
        <v>205</v>
      </c>
      <c r="EN32" s="12" t="s">
        <v>1119</v>
      </c>
      <c r="EP32" s="12" t="s">
        <v>1325</v>
      </c>
      <c r="EQ32" s="12" t="s">
        <v>1325</v>
      </c>
      <c r="ER32" s="12" t="s">
        <v>1325</v>
      </c>
      <c r="ET32" s="12" t="s">
        <v>1326</v>
      </c>
      <c r="EU32" s="12" t="s">
        <v>1326</v>
      </c>
      <c r="EV32" s="12" t="s">
        <v>1326</v>
      </c>
      <c r="EW32" s="12" t="s">
        <v>1326</v>
      </c>
      <c r="EY32" s="12" t="s">
        <v>1325</v>
      </c>
      <c r="EZ32" s="12" t="s">
        <v>1325</v>
      </c>
      <c r="FA32" s="12" t="s">
        <v>1325</v>
      </c>
      <c r="FC32" s="12" t="s">
        <v>85</v>
      </c>
      <c r="FE32" s="12" t="s">
        <v>565</v>
      </c>
      <c r="FF32" s="12" t="s">
        <v>565</v>
      </c>
      <c r="FH32" s="12" t="s">
        <v>1325</v>
      </c>
      <c r="FI32" s="12" t="s">
        <v>1325</v>
      </c>
      <c r="FJ32" s="12" t="s">
        <v>1325</v>
      </c>
      <c r="FK32" s="12" t="s">
        <v>1325</v>
      </c>
      <c r="FM32" s="12" t="s">
        <v>1326</v>
      </c>
      <c r="FN32" s="12" t="s">
        <v>1326</v>
      </c>
      <c r="FO32" s="12" t="s">
        <v>1326</v>
      </c>
      <c r="FP32" s="12" t="s">
        <v>1326</v>
      </c>
      <c r="FR32" s="12" t="s">
        <v>85</v>
      </c>
      <c r="FT32" s="12" t="s">
        <v>1325</v>
      </c>
      <c r="FU32" s="12" t="s">
        <v>1325</v>
      </c>
      <c r="FV32" s="12" t="s">
        <v>1325</v>
      </c>
      <c r="FW32" s="12" t="s">
        <v>1325</v>
      </c>
      <c r="FX32" s="12" t="s">
        <v>1325</v>
      </c>
      <c r="FZ32" s="12" t="s">
        <v>565</v>
      </c>
      <c r="GA32" s="12" t="s">
        <v>1325</v>
      </c>
      <c r="GB32" s="12" t="s">
        <v>565</v>
      </c>
      <c r="GD32" s="12" t="s">
        <v>85</v>
      </c>
      <c r="GE32" s="12" t="s">
        <v>85</v>
      </c>
      <c r="GF32" s="12" t="s">
        <v>85</v>
      </c>
      <c r="GG32" s="12" t="s">
        <v>85</v>
      </c>
      <c r="GI32" s="12" t="s">
        <v>565</v>
      </c>
      <c r="GJ32" s="12" t="s">
        <v>1325</v>
      </c>
      <c r="GK32" s="12" t="s">
        <v>565</v>
      </c>
      <c r="GM32" s="12" t="s">
        <v>85</v>
      </c>
      <c r="GN32" s="12" t="s">
        <v>85</v>
      </c>
      <c r="GO32" s="12" t="s">
        <v>85</v>
      </c>
      <c r="GP32" s="12" t="s">
        <v>85</v>
      </c>
      <c r="GR32" s="12" t="s">
        <v>1325</v>
      </c>
      <c r="GS32" s="12" t="s">
        <v>1325</v>
      </c>
      <c r="GT32" s="12" t="s">
        <v>1325</v>
      </c>
      <c r="GU32" s="12" t="s">
        <v>1325</v>
      </c>
      <c r="GW32" s="12" t="s">
        <v>565</v>
      </c>
      <c r="GX32" s="12" t="s">
        <v>565</v>
      </c>
      <c r="GZ32" s="12" t="s">
        <v>1326</v>
      </c>
      <c r="HA32" s="12" t="s">
        <v>1326</v>
      </c>
      <c r="HB32" s="12" t="s">
        <v>1326</v>
      </c>
      <c r="HC32" s="12" t="s">
        <v>1326</v>
      </c>
      <c r="HE32" s="12" t="s">
        <v>1325</v>
      </c>
      <c r="HF32" s="12" t="s">
        <v>1325</v>
      </c>
      <c r="HG32" s="12" t="s">
        <v>1325</v>
      </c>
      <c r="HH32" s="12" t="s">
        <v>1325</v>
      </c>
      <c r="HI32" s="12" t="s">
        <v>1325</v>
      </c>
      <c r="HJ32" s="12" t="s">
        <v>1325</v>
      </c>
      <c r="HL32" s="12" t="s">
        <v>565</v>
      </c>
      <c r="HM32" s="12" t="s">
        <v>565</v>
      </c>
      <c r="HN32" s="12" t="s">
        <v>565</v>
      </c>
      <c r="HO32" s="12" t="s">
        <v>565</v>
      </c>
      <c r="HQ32" s="12" t="s">
        <v>1326</v>
      </c>
      <c r="HR32" s="12" t="s">
        <v>1326</v>
      </c>
      <c r="HS32" s="12" t="s">
        <v>1326</v>
      </c>
      <c r="HT32" s="12" t="s">
        <v>1326</v>
      </c>
      <c r="HV32" s="12" t="s">
        <v>1325</v>
      </c>
      <c r="HW32" s="12" t="s">
        <v>1325</v>
      </c>
      <c r="HX32" s="12" t="s">
        <v>1325</v>
      </c>
      <c r="HY32" s="12" t="s">
        <v>1325</v>
      </c>
      <c r="HZ32" s="12" t="s">
        <v>1325</v>
      </c>
      <c r="IA32" s="12" t="s">
        <v>1325</v>
      </c>
      <c r="IC32" s="12" t="s">
        <v>1325</v>
      </c>
      <c r="ID32" s="12" t="s">
        <v>1325</v>
      </c>
      <c r="IE32" s="12" t="s">
        <v>1325</v>
      </c>
      <c r="IF32" s="12" t="s">
        <v>1325</v>
      </c>
      <c r="IG32" s="12" t="s">
        <v>1325</v>
      </c>
      <c r="IH32" s="12" t="s">
        <v>1325</v>
      </c>
      <c r="IJ32" s="12" t="s">
        <v>565</v>
      </c>
      <c r="IK32" s="12" t="s">
        <v>565</v>
      </c>
      <c r="IL32" s="12" t="s">
        <v>565</v>
      </c>
      <c r="IM32" s="12" t="s">
        <v>565</v>
      </c>
      <c r="IO32" s="12" t="s">
        <v>1325</v>
      </c>
      <c r="IP32" s="12" t="s">
        <v>1325</v>
      </c>
      <c r="IQ32" s="12" t="s">
        <v>1325</v>
      </c>
      <c r="IR32" s="12" t="s">
        <v>1325</v>
      </c>
      <c r="IS32" s="12" t="s">
        <v>1325</v>
      </c>
      <c r="IU32" s="12" t="s">
        <v>1325</v>
      </c>
      <c r="IV32" s="12" t="s">
        <v>1325</v>
      </c>
      <c r="IW32" s="12" t="s">
        <v>1325</v>
      </c>
      <c r="IX32" s="12" t="s">
        <v>1325</v>
      </c>
      <c r="IY32" s="12" t="s">
        <v>1325</v>
      </c>
      <c r="IZ32" s="12" t="s">
        <v>1325</v>
      </c>
      <c r="JA32" s="12" t="s">
        <v>1325</v>
      </c>
      <c r="JB32" s="12" t="s">
        <v>1325</v>
      </c>
      <c r="JC32" s="12" t="s">
        <v>1325</v>
      </c>
      <c r="JE32" s="12" t="s">
        <v>85</v>
      </c>
      <c r="JF32" s="12" t="s">
        <v>85</v>
      </c>
      <c r="JG32" s="12" t="s">
        <v>85</v>
      </c>
      <c r="JI32" s="12" t="s">
        <v>1325</v>
      </c>
      <c r="JJ32" s="12" t="s">
        <v>1326</v>
      </c>
      <c r="JK32" s="12" t="s">
        <v>1326</v>
      </c>
      <c r="JL32" s="12" t="s">
        <v>1325</v>
      </c>
      <c r="JM32" s="12" t="s">
        <v>1326</v>
      </c>
      <c r="JO32" s="12" t="s">
        <v>565</v>
      </c>
      <c r="JP32" s="12" t="s">
        <v>565</v>
      </c>
      <c r="JQ32" s="12" t="s">
        <v>565</v>
      </c>
      <c r="JR32" s="12" t="s">
        <v>565</v>
      </c>
      <c r="JS32" s="12" t="s">
        <v>777</v>
      </c>
      <c r="JT32" s="12" t="s">
        <v>1325</v>
      </c>
      <c r="JU32" s="12" t="s">
        <v>565</v>
      </c>
      <c r="JV32" s="12" t="s">
        <v>565</v>
      </c>
      <c r="JX32" s="12" t="s">
        <v>1325</v>
      </c>
      <c r="JY32" s="12" t="s">
        <v>1325</v>
      </c>
      <c r="JZ32" s="12" t="s">
        <v>1325</v>
      </c>
      <c r="KA32" s="12" t="s">
        <v>1325</v>
      </c>
      <c r="KB32" s="12" t="s">
        <v>1325</v>
      </c>
      <c r="KC32" s="12" t="s">
        <v>1325</v>
      </c>
      <c r="KD32" s="12" t="s">
        <v>1325</v>
      </c>
      <c r="KF32" s="12" t="s">
        <v>1325</v>
      </c>
      <c r="KG32" s="12" t="s">
        <v>1325</v>
      </c>
      <c r="KH32" s="12" t="s">
        <v>1325</v>
      </c>
      <c r="KI32" s="12" t="s">
        <v>1325</v>
      </c>
      <c r="KJ32" s="12" t="s">
        <v>1325</v>
      </c>
      <c r="KK32" s="12" t="s">
        <v>1325</v>
      </c>
      <c r="KL32" s="12" t="s">
        <v>1325</v>
      </c>
      <c r="KM32" s="12" t="s">
        <v>1325</v>
      </c>
      <c r="KO32" s="12" t="s">
        <v>85</v>
      </c>
      <c r="KQ32" s="12" t="s">
        <v>85</v>
      </c>
      <c r="KS32" s="12" t="s">
        <v>777</v>
      </c>
      <c r="KT32" s="12" t="s">
        <v>777</v>
      </c>
      <c r="KV32" s="12" t="s">
        <v>777</v>
      </c>
      <c r="KW32" s="12" t="s">
        <v>777</v>
      </c>
      <c r="KX32" s="12" t="s">
        <v>777</v>
      </c>
      <c r="KY32" s="12" t="s">
        <v>1326</v>
      </c>
      <c r="LA32" s="12" t="s">
        <v>777</v>
      </c>
      <c r="LB32" s="12" t="s">
        <v>777</v>
      </c>
      <c r="LD32" s="12" t="s">
        <v>85</v>
      </c>
      <c r="LF32" s="12" t="s">
        <v>565</v>
      </c>
      <c r="LG32" s="12" t="s">
        <v>565</v>
      </c>
      <c r="LH32" s="12" t="s">
        <v>565</v>
      </c>
      <c r="LI32" s="12" t="s">
        <v>565</v>
      </c>
      <c r="LJ32" s="12" t="s">
        <v>565</v>
      </c>
      <c r="LL32" s="12" t="s">
        <v>85</v>
      </c>
      <c r="LN32" s="12" t="s">
        <v>565</v>
      </c>
      <c r="LO32" s="12" t="s">
        <v>565</v>
      </c>
      <c r="LP32" s="12" t="s">
        <v>565</v>
      </c>
      <c r="LQ32" s="12" t="s">
        <v>565</v>
      </c>
      <c r="LR32" s="12" t="s">
        <v>565</v>
      </c>
      <c r="LS32" s="12" t="s">
        <v>565</v>
      </c>
      <c r="LT32" s="12" t="s">
        <v>565</v>
      </c>
      <c r="LU32" s="12" t="s">
        <v>565</v>
      </c>
      <c r="LV32" s="12" t="s">
        <v>565</v>
      </c>
      <c r="LW32" s="12" t="s">
        <v>565</v>
      </c>
      <c r="LX32" s="12" t="s">
        <v>565</v>
      </c>
      <c r="LY32" s="12" t="s">
        <v>565</v>
      </c>
      <c r="MA32" s="12" t="s">
        <v>565</v>
      </c>
      <c r="MB32" s="12" t="s">
        <v>565</v>
      </c>
      <c r="MC32" s="12" t="s">
        <v>565</v>
      </c>
      <c r="MD32" s="12" t="s">
        <v>565</v>
      </c>
      <c r="ME32" s="12" t="s">
        <v>565</v>
      </c>
      <c r="MF32" s="12" t="s">
        <v>565</v>
      </c>
      <c r="MG32" s="12" t="s">
        <v>565</v>
      </c>
      <c r="MH32" s="12" t="s">
        <v>565</v>
      </c>
      <c r="MI32" s="12" t="s">
        <v>565</v>
      </c>
      <c r="MK32" s="12" t="s">
        <v>565</v>
      </c>
      <c r="ML32" s="12" t="s">
        <v>565</v>
      </c>
      <c r="MN32" s="12" t="s">
        <v>777</v>
      </c>
      <c r="MO32" s="12" t="s">
        <v>777</v>
      </c>
      <c r="MP32" s="12" t="s">
        <v>777</v>
      </c>
      <c r="MQ32" s="12" t="s">
        <v>777</v>
      </c>
      <c r="MR32" s="12" t="s">
        <v>777</v>
      </c>
    </row>
    <row r="33" spans="1:356" ht="22.5" customHeight="1" thickBot="1" x14ac:dyDescent="0.35">
      <c r="A33" s="15" t="s">
        <v>18</v>
      </c>
      <c r="B33" s="2" t="s">
        <v>19</v>
      </c>
      <c r="D33" s="2" t="s">
        <v>19</v>
      </c>
      <c r="E33" s="2" t="s">
        <v>19</v>
      </c>
      <c r="F33" s="2" t="s">
        <v>19</v>
      </c>
      <c r="G33" s="2" t="s">
        <v>19</v>
      </c>
      <c r="H33" s="2" t="s">
        <v>19</v>
      </c>
      <c r="J33" s="2" t="s">
        <v>19</v>
      </c>
      <c r="K33" s="2" t="s">
        <v>19</v>
      </c>
      <c r="L33" s="2" t="s">
        <v>19</v>
      </c>
      <c r="M33" s="2" t="s">
        <v>19</v>
      </c>
      <c r="O33" s="2" t="s">
        <v>19</v>
      </c>
      <c r="P33" s="2" t="s">
        <v>19</v>
      </c>
      <c r="R33" s="2" t="s">
        <v>19</v>
      </c>
      <c r="T33" s="2" t="s">
        <v>120</v>
      </c>
      <c r="V33" s="2" t="s">
        <v>120</v>
      </c>
      <c r="W33" s="2" t="s">
        <v>120</v>
      </c>
      <c r="Y33" s="2" t="s">
        <v>175</v>
      </c>
      <c r="Z33" s="2" t="s">
        <v>175</v>
      </c>
      <c r="AB33" s="2" t="s">
        <v>175</v>
      </c>
      <c r="AC33" s="2" t="s">
        <v>175</v>
      </c>
      <c r="AE33" s="2" t="s">
        <v>19</v>
      </c>
      <c r="AG33" s="2" t="s">
        <v>19</v>
      </c>
      <c r="AH33" s="2" t="s">
        <v>19</v>
      </c>
      <c r="AI33" s="2" t="s">
        <v>19</v>
      </c>
      <c r="AK33" s="2" t="s">
        <v>175</v>
      </c>
      <c r="AM33" s="2" t="s">
        <v>19</v>
      </c>
      <c r="AO33" s="2" t="s">
        <v>175</v>
      </c>
      <c r="AQ33" s="2" t="s">
        <v>19</v>
      </c>
      <c r="AR33" s="2" t="s">
        <v>19</v>
      </c>
      <c r="AS33" s="2" t="s">
        <v>19</v>
      </c>
      <c r="AU33" s="2" t="s">
        <v>19</v>
      </c>
      <c r="AV33" s="2" t="s">
        <v>19</v>
      </c>
      <c r="AW33" s="2" t="s">
        <v>19</v>
      </c>
      <c r="AX33" s="2" t="s">
        <v>19</v>
      </c>
      <c r="AZ33" s="2" t="s">
        <v>19</v>
      </c>
      <c r="BA33" s="2" t="s">
        <v>19</v>
      </c>
      <c r="BB33" s="2" t="s">
        <v>19</v>
      </c>
      <c r="BC33" s="2" t="s">
        <v>19</v>
      </c>
      <c r="BE33" s="2" t="s">
        <v>19</v>
      </c>
      <c r="BF33" s="2" t="s">
        <v>19</v>
      </c>
      <c r="BG33" s="2" t="s">
        <v>19</v>
      </c>
      <c r="BH33" s="2" t="s">
        <v>19</v>
      </c>
      <c r="BI33" s="2" t="s">
        <v>19</v>
      </c>
      <c r="BK33" s="2" t="s">
        <v>19</v>
      </c>
      <c r="BL33" s="2" t="s">
        <v>19</v>
      </c>
      <c r="BM33" s="2" t="s">
        <v>19</v>
      </c>
      <c r="BN33" s="2" t="s">
        <v>19</v>
      </c>
      <c r="BO33" s="2" t="s">
        <v>19</v>
      </c>
      <c r="BQ33" s="2" t="s">
        <v>19</v>
      </c>
      <c r="BS33" s="2" t="s">
        <v>19</v>
      </c>
      <c r="BU33" s="2" t="s">
        <v>19</v>
      </c>
      <c r="BV33" s="2" t="s">
        <v>19</v>
      </c>
      <c r="BW33" s="2" t="s">
        <v>19</v>
      </c>
      <c r="BY33" s="2" t="s">
        <v>19</v>
      </c>
      <c r="BZ33" s="2" t="s">
        <v>19</v>
      </c>
      <c r="CA33" s="2" t="s">
        <v>19</v>
      </c>
      <c r="CC33" s="2" t="s">
        <v>19</v>
      </c>
      <c r="CE33" s="2" t="s">
        <v>19</v>
      </c>
      <c r="CG33" s="2" t="s">
        <v>19</v>
      </c>
      <c r="CH33" s="2" t="s">
        <v>19</v>
      </c>
      <c r="CJ33" s="2" t="s">
        <v>19</v>
      </c>
      <c r="CL33" s="2" t="s">
        <v>19</v>
      </c>
      <c r="CN33" s="2" t="s">
        <v>19</v>
      </c>
      <c r="CP33" s="2" t="s">
        <v>19</v>
      </c>
      <c r="CQ33" s="2" t="s">
        <v>19</v>
      </c>
      <c r="CR33" s="2" t="s">
        <v>19</v>
      </c>
      <c r="CT33" s="2" t="s">
        <v>19</v>
      </c>
      <c r="CV33" s="2" t="s">
        <v>19</v>
      </c>
      <c r="CW33" s="2" t="s">
        <v>19</v>
      </c>
      <c r="CX33" s="2" t="s">
        <v>19</v>
      </c>
      <c r="CZ33" s="2" t="s">
        <v>19</v>
      </c>
      <c r="DB33" s="2" t="s">
        <v>19</v>
      </c>
      <c r="DC33" s="2" t="s">
        <v>19</v>
      </c>
      <c r="DD33" s="2" t="s">
        <v>19</v>
      </c>
      <c r="DF33" s="2" t="s">
        <v>19</v>
      </c>
      <c r="DG33" s="2" t="s">
        <v>19</v>
      </c>
      <c r="DI33" s="2" t="s">
        <v>19</v>
      </c>
      <c r="DJ33" s="2" t="s">
        <v>19</v>
      </c>
      <c r="DK33" s="2" t="s">
        <v>19</v>
      </c>
      <c r="DM33" s="2" t="s">
        <v>19</v>
      </c>
      <c r="DO33" s="2" t="s">
        <v>19</v>
      </c>
      <c r="DP33" s="2" t="s">
        <v>19</v>
      </c>
      <c r="DR33" s="2" t="s">
        <v>19</v>
      </c>
      <c r="DS33" s="2" t="s">
        <v>19</v>
      </c>
      <c r="DT33" s="2" t="s">
        <v>19</v>
      </c>
      <c r="DV33" s="2" t="s">
        <v>19</v>
      </c>
      <c r="DX33" s="2" t="s">
        <v>213</v>
      </c>
      <c r="DZ33" s="2" t="s">
        <v>213</v>
      </c>
      <c r="EA33" s="2" t="s">
        <v>213</v>
      </c>
      <c r="EB33" s="2" t="s">
        <v>213</v>
      </c>
      <c r="ED33" s="2" t="s">
        <v>213</v>
      </c>
      <c r="EF33" s="2" t="s">
        <v>19</v>
      </c>
      <c r="EG33" s="2" t="s">
        <v>19</v>
      </c>
      <c r="EH33" s="2" t="s">
        <v>19</v>
      </c>
      <c r="EI33" s="61"/>
      <c r="EJ33" s="2" t="s">
        <v>19</v>
      </c>
      <c r="EK33" s="2" t="s">
        <v>19</v>
      </c>
      <c r="EL33" s="2" t="s">
        <v>19</v>
      </c>
      <c r="EN33" s="2" t="s">
        <v>19</v>
      </c>
      <c r="EP33" s="2" t="s">
        <v>19</v>
      </c>
      <c r="EQ33" s="2" t="s">
        <v>19</v>
      </c>
      <c r="ER33" s="2" t="s">
        <v>19</v>
      </c>
      <c r="ET33" s="2" t="s">
        <v>19</v>
      </c>
      <c r="EU33" s="2" t="s">
        <v>19</v>
      </c>
      <c r="EV33" s="2" t="s">
        <v>19</v>
      </c>
      <c r="EW33" s="2" t="s">
        <v>19</v>
      </c>
      <c r="EY33" s="2" t="s">
        <v>19</v>
      </c>
      <c r="EZ33" s="2" t="s">
        <v>19</v>
      </c>
      <c r="FA33" s="2" t="s">
        <v>19</v>
      </c>
      <c r="FC33" s="2" t="s">
        <v>19</v>
      </c>
      <c r="FE33" s="2" t="s">
        <v>19</v>
      </c>
      <c r="FF33" s="2" t="s">
        <v>19</v>
      </c>
      <c r="FH33" s="2" t="s">
        <v>19</v>
      </c>
      <c r="FI33" s="2" t="s">
        <v>19</v>
      </c>
      <c r="FJ33" s="2" t="s">
        <v>19</v>
      </c>
      <c r="FK33" s="2" t="s">
        <v>19</v>
      </c>
      <c r="FM33" s="2" t="s">
        <v>19</v>
      </c>
      <c r="FN33" s="2" t="s">
        <v>19</v>
      </c>
      <c r="FO33" s="2" t="s">
        <v>19</v>
      </c>
      <c r="FP33" s="2" t="s">
        <v>19</v>
      </c>
      <c r="FR33" s="2" t="s">
        <v>19</v>
      </c>
      <c r="FT33" s="2" t="s">
        <v>19</v>
      </c>
      <c r="FU33" s="2" t="s">
        <v>19</v>
      </c>
      <c r="FV33" s="2" t="s">
        <v>19</v>
      </c>
      <c r="FW33" s="2" t="s">
        <v>19</v>
      </c>
      <c r="FX33" s="2" t="s">
        <v>19</v>
      </c>
      <c r="FZ33" s="2" t="s">
        <v>19</v>
      </c>
      <c r="GA33" s="2" t="s">
        <v>19</v>
      </c>
      <c r="GB33" s="2" t="s">
        <v>19</v>
      </c>
      <c r="GD33" s="2" t="s">
        <v>19</v>
      </c>
      <c r="GE33" s="2" t="s">
        <v>19</v>
      </c>
      <c r="GF33" s="2" t="s">
        <v>19</v>
      </c>
      <c r="GG33" s="2" t="s">
        <v>19</v>
      </c>
      <c r="GI33" s="2" t="s">
        <v>19</v>
      </c>
      <c r="GJ33" s="2" t="s">
        <v>19</v>
      </c>
      <c r="GK33" s="2" t="s">
        <v>19</v>
      </c>
      <c r="GM33" s="2" t="s">
        <v>19</v>
      </c>
      <c r="GN33" s="2" t="s">
        <v>19</v>
      </c>
      <c r="GO33" s="2" t="s">
        <v>19</v>
      </c>
      <c r="GP33" s="2" t="s">
        <v>19</v>
      </c>
      <c r="GR33" s="2" t="s">
        <v>19</v>
      </c>
      <c r="GS33" s="2" t="s">
        <v>19</v>
      </c>
      <c r="GT33" s="2" t="s">
        <v>19</v>
      </c>
      <c r="GU33" s="2" t="s">
        <v>19</v>
      </c>
      <c r="GW33" s="2" t="s">
        <v>19</v>
      </c>
      <c r="GX33" s="2" t="s">
        <v>19</v>
      </c>
      <c r="GZ33" s="2" t="s">
        <v>19</v>
      </c>
      <c r="HA33" s="2" t="s">
        <v>19</v>
      </c>
      <c r="HB33" s="2" t="s">
        <v>19</v>
      </c>
      <c r="HC33" s="2" t="s">
        <v>19</v>
      </c>
      <c r="HE33" s="2" t="s">
        <v>19</v>
      </c>
      <c r="HF33" s="2" t="s">
        <v>19</v>
      </c>
      <c r="HG33" s="2" t="s">
        <v>19</v>
      </c>
      <c r="HH33" s="2" t="s">
        <v>19</v>
      </c>
      <c r="HI33" s="2" t="s">
        <v>19</v>
      </c>
      <c r="HJ33" s="2" t="s">
        <v>19</v>
      </c>
      <c r="HL33" s="2" t="s">
        <v>19</v>
      </c>
      <c r="HM33" s="2" t="s">
        <v>19</v>
      </c>
      <c r="HN33" s="2" t="s">
        <v>19</v>
      </c>
      <c r="HO33" s="2" t="s">
        <v>19</v>
      </c>
      <c r="HQ33" s="2" t="s">
        <v>19</v>
      </c>
      <c r="HR33" s="2" t="s">
        <v>19</v>
      </c>
      <c r="HS33" s="2" t="s">
        <v>19</v>
      </c>
      <c r="HT33" s="2" t="s">
        <v>19</v>
      </c>
      <c r="HV33" s="2" t="s">
        <v>19</v>
      </c>
      <c r="HW33" s="2" t="s">
        <v>19</v>
      </c>
      <c r="HX33" s="2" t="s">
        <v>19</v>
      </c>
      <c r="HY33" s="2" t="s">
        <v>19</v>
      </c>
      <c r="HZ33" s="2" t="s">
        <v>19</v>
      </c>
      <c r="IA33" s="2" t="s">
        <v>19</v>
      </c>
      <c r="IC33" s="2" t="s">
        <v>19</v>
      </c>
      <c r="ID33" s="2" t="s">
        <v>19</v>
      </c>
      <c r="IE33" s="2" t="s">
        <v>19</v>
      </c>
      <c r="IF33" s="2" t="s">
        <v>19</v>
      </c>
      <c r="IG33" s="2" t="s">
        <v>19</v>
      </c>
      <c r="IH33" s="2" t="s">
        <v>19</v>
      </c>
      <c r="IJ33" s="2" t="s">
        <v>19</v>
      </c>
      <c r="IK33" s="2" t="s">
        <v>19</v>
      </c>
      <c r="IL33" s="2" t="s">
        <v>19</v>
      </c>
      <c r="IM33" s="2" t="s">
        <v>19</v>
      </c>
      <c r="IO33" s="2" t="s">
        <v>19</v>
      </c>
      <c r="IP33" s="2" t="s">
        <v>19</v>
      </c>
      <c r="IQ33" s="2" t="s">
        <v>19</v>
      </c>
      <c r="IR33" s="2" t="s">
        <v>19</v>
      </c>
      <c r="IS33" s="2" t="s">
        <v>19</v>
      </c>
      <c r="IU33" s="2" t="s">
        <v>19</v>
      </c>
      <c r="IV33" s="2" t="s">
        <v>19</v>
      </c>
      <c r="IW33" s="2" t="s">
        <v>19</v>
      </c>
      <c r="IX33" s="2" t="s">
        <v>19</v>
      </c>
      <c r="IY33" s="2" t="s">
        <v>19</v>
      </c>
      <c r="IZ33" s="2" t="s">
        <v>19</v>
      </c>
      <c r="JA33" s="2" t="s">
        <v>19</v>
      </c>
      <c r="JB33" s="2" t="s">
        <v>19</v>
      </c>
      <c r="JC33" s="2" t="s">
        <v>19</v>
      </c>
      <c r="JE33" s="2" t="s">
        <v>19</v>
      </c>
      <c r="JF33" s="2" t="s">
        <v>19</v>
      </c>
      <c r="JG33" s="2" t="s">
        <v>19</v>
      </c>
      <c r="JI33" s="2" t="s">
        <v>1308</v>
      </c>
      <c r="JJ33" s="2" t="s">
        <v>1308</v>
      </c>
      <c r="JK33" s="2" t="s">
        <v>1308</v>
      </c>
      <c r="JL33" s="2" t="s">
        <v>1308</v>
      </c>
      <c r="JM33" s="2" t="s">
        <v>1308</v>
      </c>
      <c r="JO33" s="2" t="s">
        <v>19</v>
      </c>
      <c r="JP33" s="2" t="s">
        <v>19</v>
      </c>
      <c r="JQ33" s="2" t="s">
        <v>19</v>
      </c>
      <c r="JR33" s="2" t="s">
        <v>19</v>
      </c>
      <c r="JS33" s="2" t="s">
        <v>19</v>
      </c>
      <c r="JT33" s="2" t="s">
        <v>19</v>
      </c>
      <c r="JU33" s="2" t="s">
        <v>19</v>
      </c>
      <c r="JV33" s="2" t="s">
        <v>19</v>
      </c>
      <c r="JX33" s="2" t="s">
        <v>19</v>
      </c>
      <c r="JY33" s="2" t="s">
        <v>19</v>
      </c>
      <c r="JZ33" s="2" t="s">
        <v>19</v>
      </c>
      <c r="KA33" s="2" t="s">
        <v>19</v>
      </c>
      <c r="KB33" s="2" t="s">
        <v>19</v>
      </c>
      <c r="KC33" s="2" t="s">
        <v>19</v>
      </c>
      <c r="KD33" s="2" t="s">
        <v>19</v>
      </c>
      <c r="KF33" s="2" t="s">
        <v>19</v>
      </c>
      <c r="KG33" s="2" t="s">
        <v>19</v>
      </c>
      <c r="KH33" s="2" t="s">
        <v>19</v>
      </c>
      <c r="KI33" s="2" t="s">
        <v>19</v>
      </c>
      <c r="KJ33" s="2" t="s">
        <v>19</v>
      </c>
      <c r="KK33" s="2" t="s">
        <v>19</v>
      </c>
      <c r="KL33" s="2" t="s">
        <v>19</v>
      </c>
      <c r="KM33" s="2" t="s">
        <v>19</v>
      </c>
      <c r="KO33" s="2" t="s">
        <v>19</v>
      </c>
      <c r="KQ33" s="2" t="s">
        <v>19</v>
      </c>
      <c r="KS33" s="2" t="s">
        <v>1308</v>
      </c>
      <c r="KT33" s="2" t="s">
        <v>1308</v>
      </c>
      <c r="KV33" s="2" t="s">
        <v>19</v>
      </c>
      <c r="KW33" s="2" t="s">
        <v>19</v>
      </c>
      <c r="KX33" s="2" t="s">
        <v>19</v>
      </c>
      <c r="KY33" s="2" t="s">
        <v>19</v>
      </c>
      <c r="LA33" s="2" t="s">
        <v>19</v>
      </c>
      <c r="LB33" s="2" t="s">
        <v>19</v>
      </c>
      <c r="LD33" s="2" t="s">
        <v>19</v>
      </c>
      <c r="LF33" s="2" t="s">
        <v>19</v>
      </c>
      <c r="LG33" s="2" t="s">
        <v>19</v>
      </c>
      <c r="LH33" s="2" t="s">
        <v>19</v>
      </c>
      <c r="LI33" s="2" t="s">
        <v>19</v>
      </c>
      <c r="LJ33" s="2" t="s">
        <v>19</v>
      </c>
      <c r="LL33" s="2" t="s">
        <v>120</v>
      </c>
      <c r="LN33" s="2" t="s">
        <v>213</v>
      </c>
      <c r="LO33" s="2" t="s">
        <v>213</v>
      </c>
      <c r="LP33" s="2" t="s">
        <v>213</v>
      </c>
      <c r="LQ33" s="2" t="s">
        <v>213</v>
      </c>
      <c r="LR33" s="2" t="s">
        <v>213</v>
      </c>
      <c r="LS33" s="2" t="s">
        <v>213</v>
      </c>
      <c r="LT33" s="2" t="s">
        <v>213</v>
      </c>
      <c r="LU33" s="2" t="s">
        <v>213</v>
      </c>
      <c r="LV33" s="2" t="s">
        <v>213</v>
      </c>
      <c r="LW33" s="2" t="s">
        <v>213</v>
      </c>
      <c r="LX33" s="2" t="s">
        <v>213</v>
      </c>
      <c r="LY33" s="2" t="s">
        <v>213</v>
      </c>
      <c r="MA33" s="2" t="s">
        <v>213</v>
      </c>
      <c r="MB33" s="2" t="s">
        <v>213</v>
      </c>
      <c r="MC33" s="2" t="s">
        <v>213</v>
      </c>
      <c r="MD33" s="2" t="s">
        <v>213</v>
      </c>
      <c r="ME33" s="2" t="s">
        <v>213</v>
      </c>
      <c r="MF33" s="2" t="s">
        <v>213</v>
      </c>
      <c r="MG33" s="2" t="s">
        <v>213</v>
      </c>
      <c r="MH33" s="2" t="s">
        <v>213</v>
      </c>
      <c r="MI33" s="2" t="s">
        <v>213</v>
      </c>
      <c r="MK33" s="2" t="s">
        <v>213</v>
      </c>
      <c r="ML33" s="2" t="s">
        <v>213</v>
      </c>
      <c r="MN33" s="2" t="s">
        <v>19</v>
      </c>
      <c r="MO33" s="2" t="s">
        <v>19</v>
      </c>
      <c r="MP33" s="2" t="s">
        <v>19</v>
      </c>
      <c r="MQ33" s="2" t="s">
        <v>19</v>
      </c>
      <c r="MR33" s="2" t="s">
        <v>19</v>
      </c>
    </row>
    <row r="34" spans="1:356" ht="22.5" customHeight="1" thickBot="1" x14ac:dyDescent="0.35">
      <c r="A34" s="15" t="s">
        <v>525</v>
      </c>
      <c r="B34" s="12" t="s">
        <v>86</v>
      </c>
      <c r="D34" s="12" t="s">
        <v>86</v>
      </c>
      <c r="E34" s="12" t="s">
        <v>86</v>
      </c>
      <c r="F34" s="12" t="s">
        <v>86</v>
      </c>
      <c r="G34" s="12" t="s">
        <v>86</v>
      </c>
      <c r="H34" s="12" t="s">
        <v>86</v>
      </c>
      <c r="J34" s="12" t="s">
        <v>86</v>
      </c>
      <c r="K34" s="12" t="s">
        <v>86</v>
      </c>
      <c r="L34" s="12" t="s">
        <v>86</v>
      </c>
      <c r="M34" s="12" t="s">
        <v>86</v>
      </c>
      <c r="O34" s="12" t="s">
        <v>86</v>
      </c>
      <c r="P34" s="12" t="s">
        <v>86</v>
      </c>
      <c r="R34" s="12" t="s">
        <v>86</v>
      </c>
      <c r="T34" s="12" t="s">
        <v>121</v>
      </c>
      <c r="V34" s="12" t="s">
        <v>21</v>
      </c>
      <c r="W34" s="12" t="s">
        <v>21</v>
      </c>
      <c r="Y34" s="12" t="s">
        <v>21</v>
      </c>
      <c r="Z34" s="12" t="s">
        <v>21</v>
      </c>
      <c r="AB34" s="12" t="s">
        <v>21</v>
      </c>
      <c r="AC34" s="12" t="s">
        <v>21</v>
      </c>
      <c r="AE34" s="12" t="s">
        <v>86</v>
      </c>
      <c r="AG34" s="12" t="s">
        <v>86</v>
      </c>
      <c r="AH34" s="12" t="s">
        <v>86</v>
      </c>
      <c r="AI34" s="12" t="s">
        <v>86</v>
      </c>
      <c r="AK34" s="12" t="s">
        <v>21</v>
      </c>
      <c r="AM34" s="12" t="s">
        <v>86</v>
      </c>
      <c r="AO34" s="12" t="s">
        <v>21</v>
      </c>
      <c r="AQ34" s="12" t="s">
        <v>86</v>
      </c>
      <c r="AR34" s="12" t="s">
        <v>86</v>
      </c>
      <c r="AS34" s="12" t="s">
        <v>86</v>
      </c>
      <c r="AU34" s="12" t="s">
        <v>86</v>
      </c>
      <c r="AV34" s="12" t="s">
        <v>86</v>
      </c>
      <c r="AW34" s="12" t="s">
        <v>86</v>
      </c>
      <c r="AX34" s="12" t="s">
        <v>86</v>
      </c>
      <c r="AZ34" s="12" t="s">
        <v>21</v>
      </c>
      <c r="BA34" s="12" t="s">
        <v>21</v>
      </c>
      <c r="BB34" s="12" t="s">
        <v>21</v>
      </c>
      <c r="BC34" s="12" t="s">
        <v>21</v>
      </c>
      <c r="BE34" s="12" t="s">
        <v>21</v>
      </c>
      <c r="BF34" s="12" t="s">
        <v>21</v>
      </c>
      <c r="BG34" s="12" t="s">
        <v>21</v>
      </c>
      <c r="BH34" s="12" t="s">
        <v>21</v>
      </c>
      <c r="BI34" s="12" t="s">
        <v>21</v>
      </c>
      <c r="BK34" s="12" t="s">
        <v>21</v>
      </c>
      <c r="BL34" s="12" t="s">
        <v>21</v>
      </c>
      <c r="BM34" s="12" t="s">
        <v>21</v>
      </c>
      <c r="BN34" s="12" t="s">
        <v>21</v>
      </c>
      <c r="BO34" s="12" t="s">
        <v>21</v>
      </c>
      <c r="BQ34" s="12" t="s">
        <v>21</v>
      </c>
      <c r="BS34" s="12" t="s">
        <v>1666</v>
      </c>
      <c r="BU34" s="12" t="s">
        <v>135</v>
      </c>
      <c r="BV34" s="12" t="s">
        <v>135</v>
      </c>
      <c r="BW34" s="12" t="s">
        <v>135</v>
      </c>
      <c r="BY34" s="12" t="s">
        <v>135</v>
      </c>
      <c r="BZ34" s="12" t="s">
        <v>135</v>
      </c>
      <c r="CA34" s="12" t="s">
        <v>135</v>
      </c>
      <c r="CC34" s="12" t="s">
        <v>135</v>
      </c>
      <c r="CE34" s="12" t="s">
        <v>135</v>
      </c>
      <c r="CG34" s="12" t="s">
        <v>135</v>
      </c>
      <c r="CH34" s="12" t="s">
        <v>135</v>
      </c>
      <c r="CJ34" s="12" t="s">
        <v>135</v>
      </c>
      <c r="CL34" s="12" t="s">
        <v>135</v>
      </c>
      <c r="CN34" s="12" t="s">
        <v>135</v>
      </c>
      <c r="CP34" s="12" t="s">
        <v>135</v>
      </c>
      <c r="CQ34" s="12" t="s">
        <v>135</v>
      </c>
      <c r="CR34" s="12" t="s">
        <v>135</v>
      </c>
      <c r="CT34" s="12" t="s">
        <v>135</v>
      </c>
      <c r="CV34" s="12" t="s">
        <v>135</v>
      </c>
      <c r="CW34" s="12" t="s">
        <v>135</v>
      </c>
      <c r="CX34" s="12" t="s">
        <v>135</v>
      </c>
      <c r="CZ34" s="12" t="s">
        <v>135</v>
      </c>
      <c r="DB34" s="12" t="s">
        <v>135</v>
      </c>
      <c r="DC34" s="12" t="s">
        <v>135</v>
      </c>
      <c r="DD34" s="12" t="s">
        <v>135</v>
      </c>
      <c r="DF34" s="12" t="s">
        <v>135</v>
      </c>
      <c r="DG34" s="12" t="s">
        <v>135</v>
      </c>
      <c r="DI34" s="12" t="s">
        <v>135</v>
      </c>
      <c r="DJ34" s="12" t="s">
        <v>135</v>
      </c>
      <c r="DK34" s="12" t="s">
        <v>135</v>
      </c>
      <c r="DM34" s="12" t="s">
        <v>135</v>
      </c>
      <c r="DO34" s="12" t="s">
        <v>135</v>
      </c>
      <c r="DP34" s="12" t="s">
        <v>135</v>
      </c>
      <c r="DR34" s="12" t="s">
        <v>135</v>
      </c>
      <c r="DS34" s="12" t="s">
        <v>135</v>
      </c>
      <c r="DT34" s="12" t="s">
        <v>135</v>
      </c>
      <c r="DV34" s="12" t="s">
        <v>1704</v>
      </c>
      <c r="DX34" s="12" t="s">
        <v>814</v>
      </c>
      <c r="DZ34" s="12" t="s">
        <v>814</v>
      </c>
      <c r="EA34" s="12" t="s">
        <v>814</v>
      </c>
      <c r="EB34" s="12" t="s">
        <v>814</v>
      </c>
      <c r="ED34" s="12" t="s">
        <v>814</v>
      </c>
      <c r="EF34" s="12" t="s">
        <v>135</v>
      </c>
      <c r="EG34" s="12" t="s">
        <v>135</v>
      </c>
      <c r="EH34" s="12" t="s">
        <v>135</v>
      </c>
      <c r="EI34" s="61"/>
      <c r="EJ34" s="117" t="s">
        <v>467</v>
      </c>
      <c r="EK34" s="119" t="s">
        <v>467</v>
      </c>
      <c r="EL34" s="118" t="s">
        <v>467</v>
      </c>
      <c r="EN34" s="12" t="s">
        <v>135</v>
      </c>
      <c r="EP34" s="12" t="s">
        <v>86</v>
      </c>
      <c r="EQ34" s="12" t="s">
        <v>86</v>
      </c>
      <c r="ER34" s="12" t="s">
        <v>86</v>
      </c>
      <c r="ET34" s="12" t="s">
        <v>86</v>
      </c>
      <c r="EU34" s="12" t="s">
        <v>86</v>
      </c>
      <c r="EV34" s="12" t="s">
        <v>86</v>
      </c>
      <c r="EW34" s="12" t="s">
        <v>86</v>
      </c>
      <c r="EY34" s="12" t="s">
        <v>86</v>
      </c>
      <c r="EZ34" s="12" t="s">
        <v>86</v>
      </c>
      <c r="FA34" s="12" t="s">
        <v>86</v>
      </c>
      <c r="FC34" s="12" t="s">
        <v>86</v>
      </c>
      <c r="FE34" s="12" t="s">
        <v>86</v>
      </c>
      <c r="FF34" s="12" t="s">
        <v>86</v>
      </c>
      <c r="FH34" s="12" t="s">
        <v>86</v>
      </c>
      <c r="FI34" s="12" t="s">
        <v>86</v>
      </c>
      <c r="FJ34" s="12" t="s">
        <v>86</v>
      </c>
      <c r="FK34" s="12" t="s">
        <v>86</v>
      </c>
      <c r="FM34" s="12" t="s">
        <v>86</v>
      </c>
      <c r="FN34" s="12" t="s">
        <v>86</v>
      </c>
      <c r="FO34" s="12" t="s">
        <v>86</v>
      </c>
      <c r="FP34" s="12" t="s">
        <v>86</v>
      </c>
      <c r="FR34" s="12" t="s">
        <v>86</v>
      </c>
      <c r="FT34" s="12" t="s">
        <v>86</v>
      </c>
      <c r="FU34" s="12" t="s">
        <v>86</v>
      </c>
      <c r="FV34" s="12" t="s">
        <v>86</v>
      </c>
      <c r="FW34" s="12" t="s">
        <v>86</v>
      </c>
      <c r="FX34" s="12" t="s">
        <v>86</v>
      </c>
      <c r="FZ34" s="12" t="s">
        <v>86</v>
      </c>
      <c r="GA34" s="12" t="s">
        <v>86</v>
      </c>
      <c r="GB34" s="12" t="s">
        <v>86</v>
      </c>
      <c r="GD34" s="12" t="s">
        <v>86</v>
      </c>
      <c r="GE34" s="12" t="s">
        <v>86</v>
      </c>
      <c r="GF34" s="12" t="s">
        <v>86</v>
      </c>
      <c r="GG34" s="12" t="s">
        <v>86</v>
      </c>
      <c r="GI34" s="12" t="s">
        <v>86</v>
      </c>
      <c r="GJ34" s="12" t="s">
        <v>86</v>
      </c>
      <c r="GK34" s="12" t="s">
        <v>86</v>
      </c>
      <c r="GM34" s="12" t="s">
        <v>86</v>
      </c>
      <c r="GN34" s="12" t="s">
        <v>236</v>
      </c>
      <c r="GO34" s="12" t="s">
        <v>86</v>
      </c>
      <c r="GP34" s="12" t="s">
        <v>86</v>
      </c>
      <c r="GR34" s="12" t="s">
        <v>86</v>
      </c>
      <c r="GS34" s="12" t="s">
        <v>236</v>
      </c>
      <c r="GT34" s="12" t="s">
        <v>86</v>
      </c>
      <c r="GU34" s="12" t="s">
        <v>86</v>
      </c>
      <c r="GW34" s="12" t="s">
        <v>86</v>
      </c>
      <c r="GX34" s="12" t="s">
        <v>86</v>
      </c>
      <c r="GZ34" s="12" t="s">
        <v>1666</v>
      </c>
      <c r="HA34" s="12" t="s">
        <v>1666</v>
      </c>
      <c r="HB34" s="12" t="s">
        <v>1666</v>
      </c>
      <c r="HC34" s="12" t="s">
        <v>1666</v>
      </c>
      <c r="HE34" s="12" t="s">
        <v>86</v>
      </c>
      <c r="HF34" s="12" t="s">
        <v>86</v>
      </c>
      <c r="HG34" s="12" t="s">
        <v>86</v>
      </c>
      <c r="HH34" s="12" t="s">
        <v>86</v>
      </c>
      <c r="HI34" s="12" t="s">
        <v>86</v>
      </c>
      <c r="HJ34" s="12" t="s">
        <v>86</v>
      </c>
      <c r="HL34" s="12" t="s">
        <v>86</v>
      </c>
      <c r="HM34" s="12" t="s">
        <v>86</v>
      </c>
      <c r="HN34" s="12" t="s">
        <v>86</v>
      </c>
      <c r="HO34" s="12" t="s">
        <v>86</v>
      </c>
      <c r="HQ34" s="12" t="s">
        <v>1666</v>
      </c>
      <c r="HR34" s="12" t="s">
        <v>1666</v>
      </c>
      <c r="HS34" s="12" t="s">
        <v>1666</v>
      </c>
      <c r="HT34" s="12" t="s">
        <v>1666</v>
      </c>
      <c r="HV34" s="12" t="s">
        <v>86</v>
      </c>
      <c r="HW34" s="12" t="s">
        <v>86</v>
      </c>
      <c r="HX34" s="12" t="s">
        <v>86</v>
      </c>
      <c r="HY34" s="12" t="s">
        <v>86</v>
      </c>
      <c r="HZ34" s="12" t="s">
        <v>86</v>
      </c>
      <c r="IA34" s="12" t="s">
        <v>86</v>
      </c>
      <c r="IC34" s="12" t="s">
        <v>86</v>
      </c>
      <c r="ID34" s="12" t="s">
        <v>86</v>
      </c>
      <c r="IE34" s="12" t="s">
        <v>86</v>
      </c>
      <c r="IF34" s="12" t="s">
        <v>86</v>
      </c>
      <c r="IG34" s="12" t="s">
        <v>86</v>
      </c>
      <c r="IH34" s="12" t="s">
        <v>86</v>
      </c>
      <c r="IJ34" s="12" t="s">
        <v>86</v>
      </c>
      <c r="IK34" s="12" t="s">
        <v>86</v>
      </c>
      <c r="IL34" s="12" t="s">
        <v>86</v>
      </c>
      <c r="IM34" s="12" t="s">
        <v>86</v>
      </c>
      <c r="IO34" s="12" t="s">
        <v>86</v>
      </c>
      <c r="IP34" s="12" t="s">
        <v>86</v>
      </c>
      <c r="IQ34" s="12" t="s">
        <v>86</v>
      </c>
      <c r="IR34" s="12" t="s">
        <v>86</v>
      </c>
      <c r="IS34" s="12" t="s">
        <v>86</v>
      </c>
      <c r="IU34" s="12" t="s">
        <v>86</v>
      </c>
      <c r="IV34" s="12" t="s">
        <v>86</v>
      </c>
      <c r="IW34" s="12" t="s">
        <v>86</v>
      </c>
      <c r="IX34" s="12" t="s">
        <v>86</v>
      </c>
      <c r="IY34" s="12" t="s">
        <v>86</v>
      </c>
      <c r="IZ34" s="12" t="s">
        <v>86</v>
      </c>
      <c r="JA34" s="12" t="s">
        <v>86</v>
      </c>
      <c r="JB34" s="12" t="s">
        <v>86</v>
      </c>
      <c r="JC34" s="12" t="s">
        <v>86</v>
      </c>
      <c r="JE34" s="12" t="s">
        <v>86</v>
      </c>
      <c r="JF34" s="12" t="s">
        <v>86</v>
      </c>
      <c r="JG34" s="12" t="s">
        <v>86</v>
      </c>
      <c r="JI34" s="12" t="s">
        <v>778</v>
      </c>
      <c r="JJ34" s="12" t="s">
        <v>778</v>
      </c>
      <c r="JK34" s="12" t="s">
        <v>778</v>
      </c>
      <c r="JL34" s="12" t="s">
        <v>778</v>
      </c>
      <c r="JM34" s="12" t="s">
        <v>778</v>
      </c>
      <c r="JO34" s="12" t="s">
        <v>778</v>
      </c>
      <c r="JP34" s="12" t="s">
        <v>778</v>
      </c>
      <c r="JQ34" s="12" t="s">
        <v>778</v>
      </c>
      <c r="JR34" s="12" t="s">
        <v>778</v>
      </c>
      <c r="JS34" s="12" t="s">
        <v>778</v>
      </c>
      <c r="JT34" s="12" t="s">
        <v>778</v>
      </c>
      <c r="JU34" s="12" t="s">
        <v>778</v>
      </c>
      <c r="JV34" s="12" t="s">
        <v>778</v>
      </c>
      <c r="JX34" s="12" t="s">
        <v>86</v>
      </c>
      <c r="JY34" s="12" t="s">
        <v>86</v>
      </c>
      <c r="JZ34" s="12" t="s">
        <v>86</v>
      </c>
      <c r="KA34" s="12" t="s">
        <v>86</v>
      </c>
      <c r="KB34" s="12" t="s">
        <v>86</v>
      </c>
      <c r="KC34" s="12" t="s">
        <v>86</v>
      </c>
      <c r="KD34" s="12" t="s">
        <v>86</v>
      </c>
      <c r="KF34" s="12" t="s">
        <v>86</v>
      </c>
      <c r="KG34" s="12" t="s">
        <v>86</v>
      </c>
      <c r="KH34" s="12" t="s">
        <v>86</v>
      </c>
      <c r="KI34" s="12" t="s">
        <v>86</v>
      </c>
      <c r="KJ34" s="12" t="s">
        <v>86</v>
      </c>
      <c r="KK34" s="12" t="s">
        <v>86</v>
      </c>
      <c r="KL34" s="12" t="s">
        <v>86</v>
      </c>
      <c r="KM34" s="12" t="s">
        <v>86</v>
      </c>
      <c r="KO34" s="12" t="s">
        <v>86</v>
      </c>
      <c r="KQ34" s="12" t="s">
        <v>86</v>
      </c>
      <c r="KS34" s="12" t="s">
        <v>778</v>
      </c>
      <c r="KT34" s="12" t="s">
        <v>778</v>
      </c>
      <c r="KV34" s="12" t="s">
        <v>778</v>
      </c>
      <c r="KW34" s="12" t="s">
        <v>778</v>
      </c>
      <c r="KX34" s="12" t="s">
        <v>778</v>
      </c>
      <c r="KY34" s="12" t="s">
        <v>778</v>
      </c>
      <c r="LA34" s="117" t="s">
        <v>814</v>
      </c>
      <c r="LB34" s="118" t="s">
        <v>814</v>
      </c>
      <c r="LD34" s="12" t="s">
        <v>86</v>
      </c>
      <c r="LF34" s="12" t="s">
        <v>86</v>
      </c>
      <c r="LG34" s="12" t="s">
        <v>86</v>
      </c>
      <c r="LH34" s="12" t="s">
        <v>86</v>
      </c>
      <c r="LI34" s="12" t="s">
        <v>86</v>
      </c>
      <c r="LJ34" s="12" t="s">
        <v>86</v>
      </c>
      <c r="LL34" s="12" t="s">
        <v>121</v>
      </c>
      <c r="LN34" s="12" t="s">
        <v>121</v>
      </c>
      <c r="LO34" s="12" t="s">
        <v>121</v>
      </c>
      <c r="LP34" s="12" t="s">
        <v>121</v>
      </c>
      <c r="LQ34" s="12" t="s">
        <v>121</v>
      </c>
      <c r="LR34" s="12" t="s">
        <v>121</v>
      </c>
      <c r="LS34" s="12" t="s">
        <v>121</v>
      </c>
      <c r="LT34" s="12" t="s">
        <v>121</v>
      </c>
      <c r="LU34" s="12" t="s">
        <v>121</v>
      </c>
      <c r="LV34" s="12" t="s">
        <v>121</v>
      </c>
      <c r="LW34" s="12" t="s">
        <v>332</v>
      </c>
      <c r="LX34" s="12" t="s">
        <v>332</v>
      </c>
      <c r="LY34" s="12" t="s">
        <v>332</v>
      </c>
      <c r="MA34" s="12" t="s">
        <v>814</v>
      </c>
      <c r="MB34" s="12" t="s">
        <v>814</v>
      </c>
      <c r="MC34" s="12" t="s">
        <v>814</v>
      </c>
      <c r="MD34" s="12" t="s">
        <v>814</v>
      </c>
      <c r="ME34" s="12" t="s">
        <v>814</v>
      </c>
      <c r="MF34" s="12" t="s">
        <v>814</v>
      </c>
      <c r="MG34" s="12" t="s">
        <v>814</v>
      </c>
      <c r="MH34" s="12" t="s">
        <v>814</v>
      </c>
      <c r="MI34" s="12" t="s">
        <v>814</v>
      </c>
      <c r="MK34" s="12" t="s">
        <v>559</v>
      </c>
      <c r="ML34" s="12" t="s">
        <v>559</v>
      </c>
      <c r="MN34" s="12" t="s">
        <v>332</v>
      </c>
      <c r="MO34" s="12" t="s">
        <v>332</v>
      </c>
      <c r="MP34" s="12" t="s">
        <v>332</v>
      </c>
      <c r="MQ34" s="12" t="s">
        <v>332</v>
      </c>
      <c r="MR34" s="12" t="s">
        <v>332</v>
      </c>
    </row>
    <row r="35" spans="1:356" ht="22.5" customHeight="1" x14ac:dyDescent="0.3">
      <c r="A35" s="15" t="s">
        <v>22</v>
      </c>
      <c r="B35" s="2" t="s">
        <v>59</v>
      </c>
      <c r="D35" s="2" t="s">
        <v>59</v>
      </c>
      <c r="E35" s="2" t="s">
        <v>59</v>
      </c>
      <c r="F35" s="2" t="s">
        <v>59</v>
      </c>
      <c r="G35" s="2" t="s">
        <v>59</v>
      </c>
      <c r="H35" s="2" t="s">
        <v>59</v>
      </c>
      <c r="J35" s="2" t="s">
        <v>751</v>
      </c>
      <c r="K35" s="2" t="s">
        <v>751</v>
      </c>
      <c r="L35" s="2" t="s">
        <v>751</v>
      </c>
      <c r="M35" s="2" t="s">
        <v>751</v>
      </c>
      <c r="O35" s="2" t="s">
        <v>59</v>
      </c>
      <c r="P35" s="2" t="s">
        <v>59</v>
      </c>
      <c r="R35" s="2" t="s">
        <v>59</v>
      </c>
      <c r="T35" s="2" t="s">
        <v>59</v>
      </c>
      <c r="V35" s="2" t="s">
        <v>59</v>
      </c>
      <c r="W35" s="2" t="s">
        <v>59</v>
      </c>
      <c r="Y35" s="2" t="s">
        <v>176</v>
      </c>
      <c r="Z35" s="2" t="s">
        <v>176</v>
      </c>
      <c r="AB35" s="2" t="s">
        <v>176</v>
      </c>
      <c r="AC35" s="2" t="s">
        <v>176</v>
      </c>
      <c r="AE35" s="2" t="s">
        <v>176</v>
      </c>
      <c r="AG35" s="2" t="s">
        <v>176</v>
      </c>
      <c r="AH35" s="2" t="s">
        <v>176</v>
      </c>
      <c r="AI35" s="2" t="s">
        <v>176</v>
      </c>
      <c r="AK35" s="2" t="s">
        <v>176</v>
      </c>
      <c r="AM35" s="2" t="s">
        <v>176</v>
      </c>
      <c r="AO35" s="2" t="s">
        <v>176</v>
      </c>
      <c r="AQ35" s="2" t="s">
        <v>176</v>
      </c>
      <c r="AR35" s="2" t="s">
        <v>176</v>
      </c>
      <c r="AS35" s="2" t="s">
        <v>176</v>
      </c>
      <c r="AU35" s="2" t="s">
        <v>176</v>
      </c>
      <c r="AV35" s="2" t="s">
        <v>176</v>
      </c>
      <c r="AW35" s="2" t="s">
        <v>176</v>
      </c>
      <c r="AX35" s="2" t="s">
        <v>176</v>
      </c>
      <c r="AZ35" s="2" t="s">
        <v>23</v>
      </c>
      <c r="BA35" s="2" t="s">
        <v>23</v>
      </c>
      <c r="BB35" s="2" t="s">
        <v>23</v>
      </c>
      <c r="BC35" s="2" t="s">
        <v>23</v>
      </c>
      <c r="BE35" s="2" t="s">
        <v>958</v>
      </c>
      <c r="BF35" s="2" t="s">
        <v>958</v>
      </c>
      <c r="BG35" s="2" t="s">
        <v>958</v>
      </c>
      <c r="BH35" s="2" t="s">
        <v>958</v>
      </c>
      <c r="BI35" s="2" t="s">
        <v>958</v>
      </c>
      <c r="BK35" s="2" t="s">
        <v>958</v>
      </c>
      <c r="BL35" s="2" t="s">
        <v>958</v>
      </c>
      <c r="BM35" s="2" t="s">
        <v>958</v>
      </c>
      <c r="BN35" s="2" t="s">
        <v>958</v>
      </c>
      <c r="BO35" s="2" t="s">
        <v>958</v>
      </c>
      <c r="BQ35" s="2" t="s">
        <v>958</v>
      </c>
      <c r="BS35" s="2" t="s">
        <v>1776</v>
      </c>
      <c r="BU35" s="2" t="s">
        <v>475</v>
      </c>
      <c r="BV35" s="2" t="s">
        <v>475</v>
      </c>
      <c r="BW35" s="2" t="s">
        <v>475</v>
      </c>
      <c r="BY35" s="2" t="s">
        <v>206</v>
      </c>
      <c r="BZ35" s="2" t="s">
        <v>206</v>
      </c>
      <c r="CA35" s="2" t="s">
        <v>206</v>
      </c>
      <c r="CC35" s="2" t="s">
        <v>206</v>
      </c>
      <c r="CE35" s="2" t="s">
        <v>475</v>
      </c>
      <c r="CG35" s="2" t="s">
        <v>206</v>
      </c>
      <c r="CH35" s="2" t="s">
        <v>206</v>
      </c>
      <c r="CJ35" s="2" t="s">
        <v>206</v>
      </c>
      <c r="CL35" s="2" t="s">
        <v>475</v>
      </c>
      <c r="CN35" s="2" t="s">
        <v>475</v>
      </c>
      <c r="CP35" s="2" t="s">
        <v>206</v>
      </c>
      <c r="CQ35" s="2" t="s">
        <v>206</v>
      </c>
      <c r="CR35" s="2" t="s">
        <v>206</v>
      </c>
      <c r="CT35" s="2" t="s">
        <v>206</v>
      </c>
      <c r="CV35" s="2" t="s">
        <v>206</v>
      </c>
      <c r="CW35" s="2" t="s">
        <v>206</v>
      </c>
      <c r="CX35" s="2" t="s">
        <v>206</v>
      </c>
      <c r="CZ35" s="2" t="s">
        <v>206</v>
      </c>
      <c r="DB35" s="2" t="s">
        <v>206</v>
      </c>
      <c r="DC35" s="2" t="s">
        <v>206</v>
      </c>
      <c r="DD35" s="2" t="s">
        <v>206</v>
      </c>
      <c r="DF35" s="2" t="s">
        <v>475</v>
      </c>
      <c r="DG35" s="2" t="s">
        <v>475</v>
      </c>
      <c r="DI35" s="2" t="s">
        <v>206</v>
      </c>
      <c r="DJ35" s="2" t="s">
        <v>206</v>
      </c>
      <c r="DK35" s="2" t="s">
        <v>206</v>
      </c>
      <c r="DM35" s="2" t="s">
        <v>475</v>
      </c>
      <c r="DO35" s="2" t="s">
        <v>206</v>
      </c>
      <c r="DP35" s="2" t="s">
        <v>206</v>
      </c>
      <c r="DR35" s="2" t="s">
        <v>206</v>
      </c>
      <c r="DS35" s="2" t="s">
        <v>206</v>
      </c>
      <c r="DT35" s="2" t="s">
        <v>206</v>
      </c>
      <c r="DV35" s="2" t="s">
        <v>206</v>
      </c>
      <c r="DX35" s="2" t="s">
        <v>475</v>
      </c>
      <c r="DZ35" s="2" t="s">
        <v>206</v>
      </c>
      <c r="EA35" s="2" t="s">
        <v>206</v>
      </c>
      <c r="EB35" s="2" t="s">
        <v>206</v>
      </c>
      <c r="ED35" s="2" t="s">
        <v>206</v>
      </c>
      <c r="EF35" s="2" t="s">
        <v>206</v>
      </c>
      <c r="EG35" s="2" t="s">
        <v>206</v>
      </c>
      <c r="EH35" s="2" t="s">
        <v>206</v>
      </c>
      <c r="EI35" s="61"/>
      <c r="EJ35" s="2" t="s">
        <v>206</v>
      </c>
      <c r="EK35" s="2" t="s">
        <v>206</v>
      </c>
      <c r="EL35" s="2" t="s">
        <v>206</v>
      </c>
      <c r="EN35" s="2" t="s">
        <v>206</v>
      </c>
      <c r="EP35" s="2" t="s">
        <v>59</v>
      </c>
      <c r="EQ35" s="2" t="s">
        <v>59</v>
      </c>
      <c r="ER35" s="2" t="s">
        <v>59</v>
      </c>
      <c r="ET35" s="2" t="s">
        <v>59</v>
      </c>
      <c r="EU35" s="2" t="s">
        <v>59</v>
      </c>
      <c r="EV35" s="2" t="s">
        <v>59</v>
      </c>
      <c r="EW35" s="2" t="s">
        <v>59</v>
      </c>
      <c r="EY35" s="2" t="s">
        <v>59</v>
      </c>
      <c r="EZ35" s="2" t="s">
        <v>59</v>
      </c>
      <c r="FA35" s="2" t="s">
        <v>59</v>
      </c>
      <c r="FC35" s="2" t="s">
        <v>59</v>
      </c>
      <c r="FE35" s="2" t="s">
        <v>59</v>
      </c>
      <c r="FF35" s="2" t="s">
        <v>59</v>
      </c>
      <c r="FH35" s="2" t="s">
        <v>59</v>
      </c>
      <c r="FI35" s="2" t="s">
        <v>59</v>
      </c>
      <c r="FJ35" s="2" t="s">
        <v>59</v>
      </c>
      <c r="FK35" s="2" t="s">
        <v>59</v>
      </c>
      <c r="FM35" s="2" t="s">
        <v>59</v>
      </c>
      <c r="FN35" s="2" t="s">
        <v>59</v>
      </c>
      <c r="FO35" s="2" t="s">
        <v>59</v>
      </c>
      <c r="FP35" s="2" t="s">
        <v>59</v>
      </c>
      <c r="FR35" s="2" t="s">
        <v>59</v>
      </c>
      <c r="FT35" s="2" t="s">
        <v>59</v>
      </c>
      <c r="FU35" s="2" t="s">
        <v>59</v>
      </c>
      <c r="FV35" s="2" t="s">
        <v>59</v>
      </c>
      <c r="FW35" s="2" t="s">
        <v>59</v>
      </c>
      <c r="FX35" s="2" t="s">
        <v>59</v>
      </c>
      <c r="FZ35" s="2" t="s">
        <v>59</v>
      </c>
      <c r="GA35" s="2" t="s">
        <v>59</v>
      </c>
      <c r="GB35" s="2" t="s">
        <v>59</v>
      </c>
      <c r="GD35" s="2" t="s">
        <v>59</v>
      </c>
      <c r="GE35" s="2" t="s">
        <v>59</v>
      </c>
      <c r="GF35" s="2" t="s">
        <v>59</v>
      </c>
      <c r="GG35" s="2" t="s">
        <v>59</v>
      </c>
      <c r="GI35" s="2" t="s">
        <v>59</v>
      </c>
      <c r="GJ35" s="2" t="s">
        <v>59</v>
      </c>
      <c r="GK35" s="2" t="s">
        <v>59</v>
      </c>
      <c r="GM35" s="2" t="s">
        <v>59</v>
      </c>
      <c r="GN35" s="2" t="s">
        <v>59</v>
      </c>
      <c r="GO35" s="2" t="s">
        <v>59</v>
      </c>
      <c r="GP35" s="2" t="s">
        <v>59</v>
      </c>
      <c r="GR35" s="2" t="s">
        <v>59</v>
      </c>
      <c r="GS35" s="2" t="s">
        <v>59</v>
      </c>
      <c r="GT35" s="2" t="s">
        <v>59</v>
      </c>
      <c r="GU35" s="2" t="s">
        <v>59</v>
      </c>
      <c r="GW35" s="2" t="s">
        <v>59</v>
      </c>
      <c r="GX35" s="2" t="s">
        <v>59</v>
      </c>
      <c r="GZ35" s="2" t="s">
        <v>59</v>
      </c>
      <c r="HA35" s="2" t="s">
        <v>59</v>
      </c>
      <c r="HB35" s="2" t="s">
        <v>59</v>
      </c>
      <c r="HC35" s="2" t="s">
        <v>59</v>
      </c>
      <c r="HE35" s="2" t="s">
        <v>59</v>
      </c>
      <c r="HF35" s="2" t="s">
        <v>59</v>
      </c>
      <c r="HG35" s="2" t="s">
        <v>59</v>
      </c>
      <c r="HH35" s="2" t="s">
        <v>59</v>
      </c>
      <c r="HI35" s="2" t="s">
        <v>59</v>
      </c>
      <c r="HJ35" s="2" t="s">
        <v>59</v>
      </c>
      <c r="HL35" s="2" t="s">
        <v>59</v>
      </c>
      <c r="HM35" s="2" t="s">
        <v>59</v>
      </c>
      <c r="HN35" s="2" t="s">
        <v>59</v>
      </c>
      <c r="HO35" s="2" t="s">
        <v>59</v>
      </c>
      <c r="HQ35" s="2" t="s">
        <v>59</v>
      </c>
      <c r="HR35" s="2" t="s">
        <v>59</v>
      </c>
      <c r="HS35" s="2" t="s">
        <v>59</v>
      </c>
      <c r="HT35" s="2" t="s">
        <v>59</v>
      </c>
      <c r="HV35" s="2" t="s">
        <v>59</v>
      </c>
      <c r="HW35" s="2" t="s">
        <v>59</v>
      </c>
      <c r="HX35" s="2" t="s">
        <v>59</v>
      </c>
      <c r="HY35" s="2" t="s">
        <v>59</v>
      </c>
      <c r="HZ35" s="2" t="s">
        <v>59</v>
      </c>
      <c r="IA35" s="2" t="s">
        <v>59</v>
      </c>
      <c r="IC35" s="2" t="s">
        <v>59</v>
      </c>
      <c r="ID35" s="2" t="s">
        <v>59</v>
      </c>
      <c r="IE35" s="2" t="s">
        <v>59</v>
      </c>
      <c r="IF35" s="2" t="s">
        <v>59</v>
      </c>
      <c r="IG35" s="2" t="s">
        <v>59</v>
      </c>
      <c r="IH35" s="2" t="s">
        <v>59</v>
      </c>
      <c r="IJ35" s="2" t="s">
        <v>751</v>
      </c>
      <c r="IK35" s="2" t="s">
        <v>751</v>
      </c>
      <c r="IL35" s="2" t="s">
        <v>751</v>
      </c>
      <c r="IM35" s="2" t="s">
        <v>751</v>
      </c>
      <c r="IO35" s="116" t="s">
        <v>751</v>
      </c>
      <c r="IP35" s="116" t="s">
        <v>751</v>
      </c>
      <c r="IQ35" s="116" t="s">
        <v>751</v>
      </c>
      <c r="IR35" s="116" t="s">
        <v>751</v>
      </c>
      <c r="IS35" s="116" t="s">
        <v>751</v>
      </c>
      <c r="IU35" s="2" t="s">
        <v>751</v>
      </c>
      <c r="IV35" s="2" t="s">
        <v>751</v>
      </c>
      <c r="IW35" s="2" t="s">
        <v>751</v>
      </c>
      <c r="IX35" s="2" t="s">
        <v>751</v>
      </c>
      <c r="IY35" s="2" t="s">
        <v>751</v>
      </c>
      <c r="IZ35" s="2" t="s">
        <v>751</v>
      </c>
      <c r="JA35" s="2" t="s">
        <v>751</v>
      </c>
      <c r="JB35" s="2" t="s">
        <v>751</v>
      </c>
      <c r="JC35" s="2" t="s">
        <v>751</v>
      </c>
      <c r="JE35" s="2" t="s">
        <v>59</v>
      </c>
      <c r="JF35" s="2" t="s">
        <v>59</v>
      </c>
      <c r="JG35" s="2" t="s">
        <v>59</v>
      </c>
      <c r="JI35" s="2" t="s">
        <v>59</v>
      </c>
      <c r="JJ35" s="2" t="s">
        <v>59</v>
      </c>
      <c r="JK35" s="2" t="s">
        <v>59</v>
      </c>
      <c r="JL35" s="2" t="s">
        <v>59</v>
      </c>
      <c r="JM35" s="2" t="s">
        <v>59</v>
      </c>
      <c r="JO35" s="2" t="s">
        <v>59</v>
      </c>
      <c r="JP35" s="2" t="s">
        <v>59</v>
      </c>
      <c r="JQ35" s="2" t="s">
        <v>59</v>
      </c>
      <c r="JR35" s="2" t="s">
        <v>59</v>
      </c>
      <c r="JS35" s="2" t="s">
        <v>59</v>
      </c>
      <c r="JT35" s="2" t="s">
        <v>59</v>
      </c>
      <c r="JU35" s="2" t="s">
        <v>59</v>
      </c>
      <c r="JV35" s="2" t="s">
        <v>59</v>
      </c>
      <c r="JX35" s="2" t="s">
        <v>751</v>
      </c>
      <c r="JY35" s="2" t="s">
        <v>751</v>
      </c>
      <c r="JZ35" s="2" t="s">
        <v>751</v>
      </c>
      <c r="KA35" s="2" t="s">
        <v>751</v>
      </c>
      <c r="KB35" s="2" t="s">
        <v>751</v>
      </c>
      <c r="KC35" s="2" t="s">
        <v>751</v>
      </c>
      <c r="KD35" s="2" t="s">
        <v>751</v>
      </c>
      <c r="KF35" s="2" t="s">
        <v>751</v>
      </c>
      <c r="KG35" s="2" t="s">
        <v>751</v>
      </c>
      <c r="KH35" s="2" t="s">
        <v>751</v>
      </c>
      <c r="KI35" s="2" t="s">
        <v>751</v>
      </c>
      <c r="KJ35" s="2" t="s">
        <v>751</v>
      </c>
      <c r="KK35" s="2" t="s">
        <v>751</v>
      </c>
      <c r="KL35" s="2" t="s">
        <v>751</v>
      </c>
      <c r="KM35" s="2" t="s">
        <v>751</v>
      </c>
      <c r="KO35" s="2" t="s">
        <v>59</v>
      </c>
      <c r="KQ35" s="2" t="s">
        <v>59</v>
      </c>
      <c r="KS35" s="2" t="s">
        <v>59</v>
      </c>
      <c r="KT35" s="2" t="s">
        <v>59</v>
      </c>
      <c r="KV35" s="2" t="s">
        <v>59</v>
      </c>
      <c r="KW35" s="2" t="s">
        <v>59</v>
      </c>
      <c r="KX35" s="2" t="s">
        <v>59</v>
      </c>
      <c r="KY35" s="2" t="s">
        <v>59</v>
      </c>
      <c r="LA35" s="2" t="s">
        <v>59</v>
      </c>
      <c r="LB35" s="2" t="s">
        <v>59</v>
      </c>
      <c r="LD35" s="2" t="s">
        <v>59</v>
      </c>
      <c r="LF35" s="2" t="s">
        <v>59</v>
      </c>
      <c r="LG35" s="2" t="s">
        <v>59</v>
      </c>
      <c r="LH35" s="2" t="s">
        <v>59</v>
      </c>
      <c r="LI35" s="2" t="s">
        <v>59</v>
      </c>
      <c r="LJ35" s="2" t="s">
        <v>59</v>
      </c>
      <c r="LL35" s="2" t="s">
        <v>59</v>
      </c>
      <c r="LN35" s="2" t="s">
        <v>59</v>
      </c>
      <c r="LO35" s="2" t="s">
        <v>59</v>
      </c>
      <c r="LP35" s="2" t="s">
        <v>59</v>
      </c>
      <c r="LQ35" s="2" t="s">
        <v>59</v>
      </c>
      <c r="LR35" s="2" t="s">
        <v>59</v>
      </c>
      <c r="LS35" s="2" t="s">
        <v>59</v>
      </c>
      <c r="LT35" s="2" t="s">
        <v>59</v>
      </c>
      <c r="LU35" s="2" t="s">
        <v>59</v>
      </c>
      <c r="LV35" s="2" t="s">
        <v>59</v>
      </c>
      <c r="LW35" s="2" t="s">
        <v>59</v>
      </c>
      <c r="LX35" s="2" t="s">
        <v>59</v>
      </c>
      <c r="LY35" s="2" t="s">
        <v>59</v>
      </c>
      <c r="MA35" s="2" t="s">
        <v>59</v>
      </c>
      <c r="MB35" s="2" t="s">
        <v>59</v>
      </c>
      <c r="MC35" s="2" t="s">
        <v>59</v>
      </c>
      <c r="MD35" s="2" t="s">
        <v>59</v>
      </c>
      <c r="ME35" s="2" t="s">
        <v>59</v>
      </c>
      <c r="MF35" s="2" t="s">
        <v>59</v>
      </c>
      <c r="MG35" s="2" t="s">
        <v>59</v>
      </c>
      <c r="MH35" s="2" t="s">
        <v>59</v>
      </c>
      <c r="MI35" s="2" t="s">
        <v>59</v>
      </c>
      <c r="MK35" s="2" t="s">
        <v>59</v>
      </c>
      <c r="ML35" s="2" t="s">
        <v>59</v>
      </c>
      <c r="MN35" s="2" t="s">
        <v>59</v>
      </c>
      <c r="MO35" s="2" t="s">
        <v>59</v>
      </c>
      <c r="MP35" s="2" t="s">
        <v>59</v>
      </c>
      <c r="MQ35" s="2" t="s">
        <v>59</v>
      </c>
      <c r="MR35" s="2" t="s">
        <v>59</v>
      </c>
    </row>
    <row r="36" spans="1:356" ht="22.5" customHeight="1" thickBot="1" x14ac:dyDescent="0.35">
      <c r="A36" s="15" t="s">
        <v>24</v>
      </c>
      <c r="B36" s="16" t="s">
        <v>87</v>
      </c>
      <c r="D36" s="16" t="s">
        <v>87</v>
      </c>
      <c r="E36" s="16" t="s">
        <v>87</v>
      </c>
      <c r="F36" s="16" t="s">
        <v>87</v>
      </c>
      <c r="G36" s="16" t="s">
        <v>87</v>
      </c>
      <c r="H36" s="16" t="s">
        <v>87</v>
      </c>
      <c r="J36" s="16" t="s">
        <v>87</v>
      </c>
      <c r="K36" s="16" t="s">
        <v>87</v>
      </c>
      <c r="L36" s="16" t="s">
        <v>87</v>
      </c>
      <c r="M36" s="16" t="s">
        <v>87</v>
      </c>
      <c r="O36" s="16" t="s">
        <v>87</v>
      </c>
      <c r="P36" s="16" t="s">
        <v>87</v>
      </c>
      <c r="R36" s="16" t="s">
        <v>87</v>
      </c>
      <c r="T36" s="16" t="s">
        <v>87</v>
      </c>
      <c r="V36" s="16" t="s">
        <v>87</v>
      </c>
      <c r="W36" s="16" t="s">
        <v>87</v>
      </c>
      <c r="Y36" s="2" t="s">
        <v>25</v>
      </c>
      <c r="Z36" s="2" t="s">
        <v>25</v>
      </c>
      <c r="AB36" s="2" t="s">
        <v>25</v>
      </c>
      <c r="AC36" s="2" t="s">
        <v>25</v>
      </c>
      <c r="AE36" s="2" t="s">
        <v>25</v>
      </c>
      <c r="AG36" s="2" t="s">
        <v>25</v>
      </c>
      <c r="AH36" s="2" t="s">
        <v>25</v>
      </c>
      <c r="AI36" s="2" t="s">
        <v>25</v>
      </c>
      <c r="AK36" s="2" t="s">
        <v>25</v>
      </c>
      <c r="AM36" s="2" t="s">
        <v>25</v>
      </c>
      <c r="AO36" s="2" t="s">
        <v>25</v>
      </c>
      <c r="AQ36" s="2" t="s">
        <v>25</v>
      </c>
      <c r="AR36" s="2" t="s">
        <v>25</v>
      </c>
      <c r="AS36" s="2" t="s">
        <v>25</v>
      </c>
      <c r="AU36" s="2" t="s">
        <v>25</v>
      </c>
      <c r="AV36" s="2" t="s">
        <v>25</v>
      </c>
      <c r="AW36" s="2" t="s">
        <v>25</v>
      </c>
      <c r="AX36" s="2" t="s">
        <v>25</v>
      </c>
      <c r="AZ36" s="2" t="s">
        <v>25</v>
      </c>
      <c r="BA36" s="2" t="s">
        <v>25</v>
      </c>
      <c r="BB36" s="2" t="s">
        <v>25</v>
      </c>
      <c r="BC36" s="2" t="s">
        <v>25</v>
      </c>
      <c r="BE36" s="2" t="s">
        <v>25</v>
      </c>
      <c r="BF36" s="2" t="s">
        <v>25</v>
      </c>
      <c r="BG36" s="2" t="s">
        <v>25</v>
      </c>
      <c r="BH36" s="2" t="s">
        <v>25</v>
      </c>
      <c r="BI36" s="2" t="s">
        <v>25</v>
      </c>
      <c r="BK36" s="2" t="s">
        <v>25</v>
      </c>
      <c r="BL36" s="2" t="s">
        <v>25</v>
      </c>
      <c r="BM36" s="2" t="s">
        <v>25</v>
      </c>
      <c r="BN36" s="2" t="s">
        <v>25</v>
      </c>
      <c r="BO36" s="2" t="s">
        <v>25</v>
      </c>
      <c r="BQ36" s="2" t="s">
        <v>25</v>
      </c>
      <c r="BS36" s="2" t="s">
        <v>87</v>
      </c>
      <c r="BU36" s="16" t="s">
        <v>87</v>
      </c>
      <c r="BV36" s="16" t="s">
        <v>87</v>
      </c>
      <c r="BW36" s="16" t="s">
        <v>87</v>
      </c>
      <c r="BY36" s="16" t="s">
        <v>87</v>
      </c>
      <c r="BZ36" s="16" t="s">
        <v>87</v>
      </c>
      <c r="CA36" s="16" t="s">
        <v>87</v>
      </c>
      <c r="CC36" s="16" t="s">
        <v>87</v>
      </c>
      <c r="CE36" s="16" t="s">
        <v>87</v>
      </c>
      <c r="CG36" s="16" t="s">
        <v>87</v>
      </c>
      <c r="CH36" s="16" t="s">
        <v>87</v>
      </c>
      <c r="CJ36" s="16" t="s">
        <v>87</v>
      </c>
      <c r="CL36" s="16" t="s">
        <v>87</v>
      </c>
      <c r="CN36" s="16" t="s">
        <v>87</v>
      </c>
      <c r="CP36" s="16" t="s">
        <v>87</v>
      </c>
      <c r="CQ36" s="16" t="s">
        <v>87</v>
      </c>
      <c r="CR36" s="16" t="s">
        <v>87</v>
      </c>
      <c r="CT36" s="16" t="s">
        <v>87</v>
      </c>
      <c r="CV36" s="16" t="s">
        <v>87</v>
      </c>
      <c r="CW36" s="16" t="s">
        <v>87</v>
      </c>
      <c r="CX36" s="16" t="s">
        <v>87</v>
      </c>
      <c r="CZ36" s="16" t="s">
        <v>87</v>
      </c>
      <c r="DB36" s="16" t="s">
        <v>87</v>
      </c>
      <c r="DC36" s="16" t="s">
        <v>87</v>
      </c>
      <c r="DD36" s="16" t="s">
        <v>87</v>
      </c>
      <c r="DF36" s="16" t="s">
        <v>87</v>
      </c>
      <c r="DG36" s="16" t="s">
        <v>87</v>
      </c>
      <c r="DI36" s="16" t="s">
        <v>87</v>
      </c>
      <c r="DJ36" s="16" t="s">
        <v>87</v>
      </c>
      <c r="DK36" s="16" t="s">
        <v>87</v>
      </c>
      <c r="DM36" s="16" t="s">
        <v>87</v>
      </c>
      <c r="DO36" s="16" t="s">
        <v>87</v>
      </c>
      <c r="DP36" s="16" t="s">
        <v>87</v>
      </c>
      <c r="DR36" s="16" t="s">
        <v>87</v>
      </c>
      <c r="DS36" s="16" t="s">
        <v>87</v>
      </c>
      <c r="DT36" s="16" t="s">
        <v>87</v>
      </c>
      <c r="DV36" s="16" t="s">
        <v>87</v>
      </c>
      <c r="DX36" s="16" t="s">
        <v>87</v>
      </c>
      <c r="DZ36" s="16" t="s">
        <v>87</v>
      </c>
      <c r="EA36" s="16" t="s">
        <v>87</v>
      </c>
      <c r="EB36" s="16" t="s">
        <v>87</v>
      </c>
      <c r="ED36" s="16" t="s">
        <v>87</v>
      </c>
      <c r="EF36" s="16" t="s">
        <v>87</v>
      </c>
      <c r="EG36" s="16" t="s">
        <v>87</v>
      </c>
      <c r="EH36" s="16" t="s">
        <v>87</v>
      </c>
      <c r="EI36" s="61"/>
      <c r="EJ36" s="16" t="s">
        <v>87</v>
      </c>
      <c r="EK36" s="16" t="s">
        <v>87</v>
      </c>
      <c r="EL36" s="16" t="s">
        <v>87</v>
      </c>
      <c r="EN36" s="16" t="s">
        <v>87</v>
      </c>
      <c r="EP36" s="16" t="s">
        <v>87</v>
      </c>
      <c r="EQ36" s="16" t="s">
        <v>87</v>
      </c>
      <c r="ER36" s="16" t="s">
        <v>87</v>
      </c>
      <c r="ET36" s="16" t="s">
        <v>87</v>
      </c>
      <c r="EU36" s="16" t="s">
        <v>87</v>
      </c>
      <c r="EV36" s="16" t="s">
        <v>87</v>
      </c>
      <c r="EW36" s="16" t="s">
        <v>87</v>
      </c>
      <c r="EY36" s="16" t="s">
        <v>87</v>
      </c>
      <c r="EZ36" s="16" t="s">
        <v>87</v>
      </c>
      <c r="FA36" s="16" t="s">
        <v>87</v>
      </c>
      <c r="FC36" s="16" t="s">
        <v>87</v>
      </c>
      <c r="FE36" s="16" t="s">
        <v>87</v>
      </c>
      <c r="FF36" s="16" t="s">
        <v>87</v>
      </c>
      <c r="FH36" s="16" t="s">
        <v>87</v>
      </c>
      <c r="FI36" s="16" t="s">
        <v>87</v>
      </c>
      <c r="FJ36" s="16" t="s">
        <v>87</v>
      </c>
      <c r="FK36" s="16" t="s">
        <v>87</v>
      </c>
      <c r="FM36" s="16" t="s">
        <v>87</v>
      </c>
      <c r="FN36" s="16" t="s">
        <v>87</v>
      </c>
      <c r="FO36" s="16" t="s">
        <v>87</v>
      </c>
      <c r="FP36" s="16" t="s">
        <v>87</v>
      </c>
      <c r="FR36" s="16" t="s">
        <v>87</v>
      </c>
      <c r="FT36" s="16" t="s">
        <v>87</v>
      </c>
      <c r="FU36" s="16" t="s">
        <v>87</v>
      </c>
      <c r="FV36" s="16" t="s">
        <v>87</v>
      </c>
      <c r="FW36" s="16" t="s">
        <v>87</v>
      </c>
      <c r="FX36" s="16" t="s">
        <v>87</v>
      </c>
      <c r="FZ36" s="16" t="s">
        <v>87</v>
      </c>
      <c r="GA36" s="16" t="s">
        <v>87</v>
      </c>
      <c r="GB36" s="16" t="s">
        <v>87</v>
      </c>
      <c r="GD36" s="16" t="s">
        <v>87</v>
      </c>
      <c r="GE36" s="16" t="s">
        <v>87</v>
      </c>
      <c r="GF36" s="16" t="s">
        <v>87</v>
      </c>
      <c r="GG36" s="16" t="s">
        <v>87</v>
      </c>
      <c r="GI36" s="16" t="s">
        <v>87</v>
      </c>
      <c r="GJ36" s="16" t="s">
        <v>87</v>
      </c>
      <c r="GK36" s="16" t="s">
        <v>87</v>
      </c>
      <c r="GM36" s="16" t="s">
        <v>87</v>
      </c>
      <c r="GN36" s="16" t="s">
        <v>87</v>
      </c>
      <c r="GO36" s="16" t="s">
        <v>87</v>
      </c>
      <c r="GP36" s="16" t="s">
        <v>87</v>
      </c>
      <c r="GR36" s="16" t="s">
        <v>87</v>
      </c>
      <c r="GS36" s="16" t="s">
        <v>87</v>
      </c>
      <c r="GT36" s="16" t="s">
        <v>87</v>
      </c>
      <c r="GU36" s="16" t="s">
        <v>87</v>
      </c>
      <c r="GW36" s="16" t="s">
        <v>87</v>
      </c>
      <c r="GX36" s="16" t="s">
        <v>87</v>
      </c>
      <c r="GZ36" s="16" t="s">
        <v>87</v>
      </c>
      <c r="HA36" s="16" t="s">
        <v>87</v>
      </c>
      <c r="HB36" s="16" t="s">
        <v>87</v>
      </c>
      <c r="HC36" s="16" t="s">
        <v>87</v>
      </c>
      <c r="HE36" s="16" t="s">
        <v>87</v>
      </c>
      <c r="HF36" s="16" t="s">
        <v>87</v>
      </c>
      <c r="HG36" s="16" t="s">
        <v>87</v>
      </c>
      <c r="HH36" s="16" t="s">
        <v>87</v>
      </c>
      <c r="HI36" s="16" t="s">
        <v>87</v>
      </c>
      <c r="HJ36" s="16" t="s">
        <v>87</v>
      </c>
      <c r="HL36" s="16" t="s">
        <v>87</v>
      </c>
      <c r="HM36" s="16" t="s">
        <v>87</v>
      </c>
      <c r="HN36" s="16" t="s">
        <v>87</v>
      </c>
      <c r="HO36" s="16" t="s">
        <v>87</v>
      </c>
      <c r="HQ36" s="16" t="s">
        <v>87</v>
      </c>
      <c r="HR36" s="16" t="s">
        <v>87</v>
      </c>
      <c r="HS36" s="16" t="s">
        <v>87</v>
      </c>
      <c r="HT36" s="16" t="s">
        <v>87</v>
      </c>
      <c r="HV36" s="16" t="s">
        <v>87</v>
      </c>
      <c r="HW36" s="16" t="s">
        <v>87</v>
      </c>
      <c r="HX36" s="16" t="s">
        <v>87</v>
      </c>
      <c r="HY36" s="16" t="s">
        <v>87</v>
      </c>
      <c r="HZ36" s="16" t="s">
        <v>87</v>
      </c>
      <c r="IA36" s="16" t="s">
        <v>87</v>
      </c>
      <c r="IC36" s="16" t="s">
        <v>87</v>
      </c>
      <c r="ID36" s="16" t="s">
        <v>87</v>
      </c>
      <c r="IE36" s="16" t="s">
        <v>87</v>
      </c>
      <c r="IF36" s="16" t="s">
        <v>87</v>
      </c>
      <c r="IG36" s="16" t="s">
        <v>87</v>
      </c>
      <c r="IH36" s="16" t="s">
        <v>87</v>
      </c>
      <c r="IJ36" s="16" t="s">
        <v>87</v>
      </c>
      <c r="IK36" s="16" t="s">
        <v>87</v>
      </c>
      <c r="IL36" s="16" t="s">
        <v>87</v>
      </c>
      <c r="IM36" s="16" t="s">
        <v>87</v>
      </c>
      <c r="IO36" s="16" t="s">
        <v>87</v>
      </c>
      <c r="IP36" s="16" t="s">
        <v>87</v>
      </c>
      <c r="IQ36" s="16" t="s">
        <v>87</v>
      </c>
      <c r="IR36" s="16" t="s">
        <v>87</v>
      </c>
      <c r="IS36" s="16" t="s">
        <v>87</v>
      </c>
      <c r="IU36" s="16" t="s">
        <v>87</v>
      </c>
      <c r="IV36" s="16" t="s">
        <v>87</v>
      </c>
      <c r="IW36" s="16" t="s">
        <v>87</v>
      </c>
      <c r="IX36" s="16" t="s">
        <v>87</v>
      </c>
      <c r="IY36" s="16" t="s">
        <v>87</v>
      </c>
      <c r="IZ36" s="16" t="s">
        <v>87</v>
      </c>
      <c r="JA36" s="16" t="s">
        <v>87</v>
      </c>
      <c r="JB36" s="16" t="s">
        <v>87</v>
      </c>
      <c r="JC36" s="16" t="s">
        <v>87</v>
      </c>
      <c r="JE36" s="16" t="s">
        <v>87</v>
      </c>
      <c r="JF36" s="16" t="s">
        <v>87</v>
      </c>
      <c r="JG36" s="16" t="s">
        <v>87</v>
      </c>
      <c r="JI36" s="16" t="s">
        <v>87</v>
      </c>
      <c r="JJ36" s="16" t="s">
        <v>87</v>
      </c>
      <c r="JK36" s="16" t="s">
        <v>87</v>
      </c>
      <c r="JL36" s="16" t="s">
        <v>87</v>
      </c>
      <c r="JM36" s="16" t="s">
        <v>87</v>
      </c>
      <c r="JO36" s="16" t="s">
        <v>87</v>
      </c>
      <c r="JP36" s="16" t="s">
        <v>87</v>
      </c>
      <c r="JQ36" s="16" t="s">
        <v>87</v>
      </c>
      <c r="JR36" s="16" t="s">
        <v>87</v>
      </c>
      <c r="JS36" s="16" t="s">
        <v>87</v>
      </c>
      <c r="JT36" s="16" t="s">
        <v>87</v>
      </c>
      <c r="JU36" s="16" t="s">
        <v>87</v>
      </c>
      <c r="JV36" s="16" t="s">
        <v>87</v>
      </c>
      <c r="JX36" s="16" t="s">
        <v>87</v>
      </c>
      <c r="JY36" s="16" t="s">
        <v>87</v>
      </c>
      <c r="JZ36" s="16" t="s">
        <v>87</v>
      </c>
      <c r="KA36" s="16" t="s">
        <v>87</v>
      </c>
      <c r="KB36" s="16" t="s">
        <v>87</v>
      </c>
      <c r="KC36" s="16" t="s">
        <v>87</v>
      </c>
      <c r="KD36" s="16" t="s">
        <v>87</v>
      </c>
      <c r="KF36" s="16" t="s">
        <v>87</v>
      </c>
      <c r="KG36" s="16" t="s">
        <v>87</v>
      </c>
      <c r="KH36" s="16" t="s">
        <v>87</v>
      </c>
      <c r="KI36" s="16" t="s">
        <v>87</v>
      </c>
      <c r="KJ36" s="16" t="s">
        <v>87</v>
      </c>
      <c r="KK36" s="16" t="s">
        <v>87</v>
      </c>
      <c r="KL36" s="16" t="s">
        <v>87</v>
      </c>
      <c r="KM36" s="16" t="s">
        <v>87</v>
      </c>
      <c r="KO36" s="16" t="s">
        <v>87</v>
      </c>
      <c r="KQ36" s="16" t="s">
        <v>87</v>
      </c>
      <c r="KS36" s="16" t="s">
        <v>87</v>
      </c>
      <c r="KT36" s="16" t="s">
        <v>87</v>
      </c>
      <c r="KV36" s="16" t="s">
        <v>87</v>
      </c>
      <c r="KW36" s="16" t="s">
        <v>87</v>
      </c>
      <c r="KX36" s="16" t="s">
        <v>87</v>
      </c>
      <c r="KY36" s="16" t="s">
        <v>87</v>
      </c>
      <c r="LA36" s="16" t="s">
        <v>87</v>
      </c>
      <c r="LB36" s="16" t="s">
        <v>87</v>
      </c>
      <c r="LD36" s="16" t="s">
        <v>87</v>
      </c>
      <c r="LF36" s="16" t="s">
        <v>87</v>
      </c>
      <c r="LG36" s="16" t="s">
        <v>87</v>
      </c>
      <c r="LH36" s="16" t="s">
        <v>87</v>
      </c>
      <c r="LI36" s="16" t="s">
        <v>87</v>
      </c>
      <c r="LJ36" s="16" t="s">
        <v>87</v>
      </c>
      <c r="LL36" s="16" t="s">
        <v>87</v>
      </c>
      <c r="LN36" s="16" t="s">
        <v>87</v>
      </c>
      <c r="LO36" s="16" t="s">
        <v>87</v>
      </c>
      <c r="LP36" s="16" t="s">
        <v>87</v>
      </c>
      <c r="LQ36" s="16" t="s">
        <v>87</v>
      </c>
      <c r="LR36" s="16" t="s">
        <v>87</v>
      </c>
      <c r="LS36" s="16" t="s">
        <v>87</v>
      </c>
      <c r="LT36" s="16" t="s">
        <v>87</v>
      </c>
      <c r="LU36" s="16" t="s">
        <v>87</v>
      </c>
      <c r="LV36" s="16" t="s">
        <v>87</v>
      </c>
      <c r="LW36" s="16" t="s">
        <v>87</v>
      </c>
      <c r="LX36" s="16" t="s">
        <v>87</v>
      </c>
      <c r="LY36" s="16" t="s">
        <v>87</v>
      </c>
      <c r="MA36" s="16" t="s">
        <v>87</v>
      </c>
      <c r="MB36" s="16" t="s">
        <v>87</v>
      </c>
      <c r="MC36" s="16" t="s">
        <v>87</v>
      </c>
      <c r="MD36" s="16" t="s">
        <v>87</v>
      </c>
      <c r="ME36" s="16" t="s">
        <v>87</v>
      </c>
      <c r="MF36" s="16" t="s">
        <v>87</v>
      </c>
      <c r="MG36" s="16" t="s">
        <v>87</v>
      </c>
      <c r="MH36" s="16" t="s">
        <v>87</v>
      </c>
      <c r="MI36" s="16" t="s">
        <v>87</v>
      </c>
      <c r="MK36" s="16" t="s">
        <v>87</v>
      </c>
      <c r="ML36" s="16" t="s">
        <v>87</v>
      </c>
      <c r="MN36" s="16" t="s">
        <v>87</v>
      </c>
      <c r="MO36" s="16" t="s">
        <v>87</v>
      </c>
      <c r="MP36" s="16" t="s">
        <v>87</v>
      </c>
      <c r="MQ36" s="16" t="s">
        <v>87</v>
      </c>
      <c r="MR36" s="16" t="s">
        <v>87</v>
      </c>
    </row>
    <row r="37" spans="1:356" ht="22.5" customHeight="1" thickBot="1" x14ac:dyDescent="0.35">
      <c r="A37" s="15" t="s">
        <v>26</v>
      </c>
      <c r="B37" s="133" t="s">
        <v>8</v>
      </c>
      <c r="D37" s="133" t="s">
        <v>8</v>
      </c>
      <c r="E37" s="213" t="s">
        <v>250</v>
      </c>
      <c r="F37" s="133" t="s">
        <v>8</v>
      </c>
      <c r="G37" s="213" t="s">
        <v>250</v>
      </c>
      <c r="H37" s="12" t="s">
        <v>250</v>
      </c>
      <c r="J37" s="12" t="s">
        <v>88</v>
      </c>
      <c r="K37" s="213" t="s">
        <v>88</v>
      </c>
      <c r="L37" s="213" t="s">
        <v>88</v>
      </c>
      <c r="M37" s="12" t="s">
        <v>88</v>
      </c>
      <c r="O37" s="12" t="s">
        <v>88</v>
      </c>
      <c r="P37" s="12" t="s">
        <v>88</v>
      </c>
      <c r="R37" s="12" t="s">
        <v>88</v>
      </c>
      <c r="T37" s="12" t="s">
        <v>88</v>
      </c>
      <c r="V37" s="12" t="s">
        <v>88</v>
      </c>
      <c r="W37" s="12" t="s">
        <v>88</v>
      </c>
      <c r="Y37" s="2" t="s">
        <v>8</v>
      </c>
      <c r="Z37" s="2" t="s">
        <v>8</v>
      </c>
      <c r="AB37" s="2" t="s">
        <v>8</v>
      </c>
      <c r="AC37" s="2" t="s">
        <v>8</v>
      </c>
      <c r="AE37" s="2" t="s">
        <v>8</v>
      </c>
      <c r="AG37" s="2" t="s">
        <v>8</v>
      </c>
      <c r="AH37" s="2" t="s">
        <v>8</v>
      </c>
      <c r="AI37" s="2" t="s">
        <v>8</v>
      </c>
      <c r="AK37" s="2" t="s">
        <v>8</v>
      </c>
      <c r="AM37" s="2" t="s">
        <v>8</v>
      </c>
      <c r="AO37" s="2" t="s">
        <v>8</v>
      </c>
      <c r="AQ37" s="2" t="s">
        <v>8</v>
      </c>
      <c r="AR37" s="2" t="s">
        <v>8</v>
      </c>
      <c r="AS37" s="2" t="s">
        <v>8</v>
      </c>
      <c r="AU37" s="2" t="s">
        <v>8</v>
      </c>
      <c r="AV37" s="2" t="s">
        <v>8</v>
      </c>
      <c r="AW37" s="2" t="s">
        <v>8</v>
      </c>
      <c r="AX37" s="2" t="s">
        <v>8</v>
      </c>
      <c r="AZ37" s="12" t="s">
        <v>27</v>
      </c>
      <c r="BA37" s="12" t="s">
        <v>27</v>
      </c>
      <c r="BB37" s="12" t="s">
        <v>27</v>
      </c>
      <c r="BC37" s="12" t="s">
        <v>27</v>
      </c>
      <c r="BE37" s="12" t="s">
        <v>27</v>
      </c>
      <c r="BF37" s="12" t="s">
        <v>27</v>
      </c>
      <c r="BG37" s="12" t="s">
        <v>27</v>
      </c>
      <c r="BH37" s="12" t="s">
        <v>27</v>
      </c>
      <c r="BI37" s="12" t="s">
        <v>27</v>
      </c>
      <c r="BK37" s="12" t="s">
        <v>27</v>
      </c>
      <c r="BL37" s="12" t="s">
        <v>27</v>
      </c>
      <c r="BM37" s="12" t="s">
        <v>27</v>
      </c>
      <c r="BN37" s="12" t="s">
        <v>27</v>
      </c>
      <c r="BO37" s="12" t="s">
        <v>27</v>
      </c>
      <c r="BQ37" s="12" t="s">
        <v>27</v>
      </c>
      <c r="BS37" s="12" t="s">
        <v>27</v>
      </c>
      <c r="BU37" s="12" t="s">
        <v>27</v>
      </c>
      <c r="BV37" s="12" t="s">
        <v>27</v>
      </c>
      <c r="BW37" s="12" t="s">
        <v>27</v>
      </c>
      <c r="BY37" s="12" t="s">
        <v>27</v>
      </c>
      <c r="BZ37" s="12" t="s">
        <v>27</v>
      </c>
      <c r="CA37" s="12" t="s">
        <v>27</v>
      </c>
      <c r="CC37" s="12" t="s">
        <v>27</v>
      </c>
      <c r="CE37" s="12" t="s">
        <v>27</v>
      </c>
      <c r="CG37" s="12" t="s">
        <v>27</v>
      </c>
      <c r="CH37" s="12" t="s">
        <v>27</v>
      </c>
      <c r="CJ37" s="12" t="s">
        <v>27</v>
      </c>
      <c r="CL37" s="12" t="s">
        <v>27</v>
      </c>
      <c r="CN37" s="12" t="s">
        <v>27</v>
      </c>
      <c r="CP37" s="12" t="s">
        <v>27</v>
      </c>
      <c r="CQ37" s="12" t="s">
        <v>27</v>
      </c>
      <c r="CR37" s="12" t="s">
        <v>27</v>
      </c>
      <c r="CT37" s="12" t="s">
        <v>27</v>
      </c>
      <c r="CV37" s="12" t="s">
        <v>27</v>
      </c>
      <c r="CW37" s="12" t="s">
        <v>27</v>
      </c>
      <c r="CX37" s="12" t="s">
        <v>27</v>
      </c>
      <c r="CZ37" s="12" t="s">
        <v>27</v>
      </c>
      <c r="DB37" s="12" t="s">
        <v>27</v>
      </c>
      <c r="DC37" s="12" t="s">
        <v>27</v>
      </c>
      <c r="DD37" s="12" t="s">
        <v>27</v>
      </c>
      <c r="DF37" s="12" t="s">
        <v>27</v>
      </c>
      <c r="DG37" s="12" t="s">
        <v>27</v>
      </c>
      <c r="DI37" s="12" t="s">
        <v>27</v>
      </c>
      <c r="DJ37" s="12" t="s">
        <v>27</v>
      </c>
      <c r="DK37" s="12" t="s">
        <v>27</v>
      </c>
      <c r="DM37" s="12" t="s">
        <v>27</v>
      </c>
      <c r="DO37" s="12" t="s">
        <v>27</v>
      </c>
      <c r="DP37" s="12" t="s">
        <v>27</v>
      </c>
      <c r="DR37" s="12" t="s">
        <v>27</v>
      </c>
      <c r="DS37" s="12" t="s">
        <v>27</v>
      </c>
      <c r="DT37" s="12" t="s">
        <v>27</v>
      </c>
      <c r="DV37" s="12" t="s">
        <v>27</v>
      </c>
      <c r="DX37" s="12" t="s">
        <v>27</v>
      </c>
      <c r="DZ37" s="12" t="s">
        <v>27</v>
      </c>
      <c r="EA37" s="12" t="s">
        <v>27</v>
      </c>
      <c r="EB37" s="12" t="s">
        <v>27</v>
      </c>
      <c r="ED37" s="12" t="s">
        <v>27</v>
      </c>
      <c r="EF37" s="12" t="s">
        <v>27</v>
      </c>
      <c r="EG37" s="12" t="s">
        <v>27</v>
      </c>
      <c r="EH37" s="12" t="s">
        <v>27</v>
      </c>
      <c r="EI37" s="61"/>
      <c r="EJ37" s="12" t="s">
        <v>27</v>
      </c>
      <c r="EK37" s="12" t="s">
        <v>27</v>
      </c>
      <c r="EL37" s="12" t="s">
        <v>27</v>
      </c>
      <c r="EN37" s="12" t="s">
        <v>27</v>
      </c>
      <c r="EP37" s="12" t="s">
        <v>27</v>
      </c>
      <c r="EQ37" s="12" t="s">
        <v>27</v>
      </c>
      <c r="ER37" s="12" t="s">
        <v>27</v>
      </c>
      <c r="ET37" s="12" t="s">
        <v>27</v>
      </c>
      <c r="EU37" s="12" t="s">
        <v>27</v>
      </c>
      <c r="EV37" s="12" t="s">
        <v>27</v>
      </c>
      <c r="EW37" s="12" t="s">
        <v>27</v>
      </c>
      <c r="EY37" s="12" t="s">
        <v>27</v>
      </c>
      <c r="EZ37" s="12" t="s">
        <v>27</v>
      </c>
      <c r="FA37" s="12" t="s">
        <v>27</v>
      </c>
      <c r="FC37" s="12" t="s">
        <v>27</v>
      </c>
      <c r="FE37" s="12" t="s">
        <v>27</v>
      </c>
      <c r="FF37" s="12" t="s">
        <v>27</v>
      </c>
      <c r="FH37" s="12" t="s">
        <v>27</v>
      </c>
      <c r="FI37" s="12" t="s">
        <v>27</v>
      </c>
      <c r="FJ37" s="12" t="s">
        <v>27</v>
      </c>
      <c r="FK37" s="12" t="s">
        <v>27</v>
      </c>
      <c r="FM37" s="12" t="s">
        <v>27</v>
      </c>
      <c r="FN37" s="12" t="s">
        <v>27</v>
      </c>
      <c r="FO37" s="12" t="s">
        <v>27</v>
      </c>
      <c r="FP37" s="12" t="s">
        <v>27</v>
      </c>
      <c r="FR37" s="12" t="s">
        <v>27</v>
      </c>
      <c r="FT37" s="12" t="s">
        <v>27</v>
      </c>
      <c r="FU37" s="12" t="s">
        <v>27</v>
      </c>
      <c r="FV37" s="12" t="s">
        <v>27</v>
      </c>
      <c r="FW37" s="12" t="s">
        <v>27</v>
      </c>
      <c r="FX37" s="12" t="s">
        <v>27</v>
      </c>
      <c r="FZ37" s="12" t="s">
        <v>88</v>
      </c>
      <c r="GA37" s="12" t="s">
        <v>88</v>
      </c>
      <c r="GB37" s="12" t="s">
        <v>88</v>
      </c>
      <c r="GD37" s="12" t="s">
        <v>88</v>
      </c>
      <c r="GE37" s="12" t="s">
        <v>88</v>
      </c>
      <c r="GF37" s="12" t="s">
        <v>88</v>
      </c>
      <c r="GG37" s="12" t="s">
        <v>88</v>
      </c>
      <c r="GI37" s="12" t="s">
        <v>88</v>
      </c>
      <c r="GJ37" s="12" t="s">
        <v>88</v>
      </c>
      <c r="GK37" s="12" t="s">
        <v>88</v>
      </c>
      <c r="GM37" s="12" t="s">
        <v>88</v>
      </c>
      <c r="GN37" s="12" t="s">
        <v>88</v>
      </c>
      <c r="GO37" s="12" t="s">
        <v>88</v>
      </c>
      <c r="GP37" s="12" t="s">
        <v>88</v>
      </c>
      <c r="GR37" s="12" t="s">
        <v>88</v>
      </c>
      <c r="GS37" s="12" t="s">
        <v>88</v>
      </c>
      <c r="GT37" s="12" t="s">
        <v>88</v>
      </c>
      <c r="GU37" s="12" t="s">
        <v>88</v>
      </c>
      <c r="GW37" s="12" t="s">
        <v>88</v>
      </c>
      <c r="GX37" s="12" t="s">
        <v>88</v>
      </c>
      <c r="GZ37" s="12" t="s">
        <v>88</v>
      </c>
      <c r="HA37" s="12" t="s">
        <v>88</v>
      </c>
      <c r="HB37" s="12" t="s">
        <v>88</v>
      </c>
      <c r="HC37" s="12" t="s">
        <v>88</v>
      </c>
      <c r="HE37" s="12" t="s">
        <v>88</v>
      </c>
      <c r="HF37" s="12" t="s">
        <v>88</v>
      </c>
      <c r="HG37" s="12" t="s">
        <v>88</v>
      </c>
      <c r="HH37" s="12" t="s">
        <v>88</v>
      </c>
      <c r="HI37" s="12" t="s">
        <v>88</v>
      </c>
      <c r="HJ37" s="12" t="s">
        <v>88</v>
      </c>
      <c r="HL37" s="12" t="s">
        <v>88</v>
      </c>
      <c r="HM37" s="12" t="s">
        <v>88</v>
      </c>
      <c r="HN37" s="12" t="s">
        <v>88</v>
      </c>
      <c r="HO37" s="12" t="s">
        <v>88</v>
      </c>
      <c r="HQ37" s="12" t="s">
        <v>88</v>
      </c>
      <c r="HR37" s="12" t="s">
        <v>88</v>
      </c>
      <c r="HS37" s="12" t="s">
        <v>88</v>
      </c>
      <c r="HT37" s="12" t="s">
        <v>88</v>
      </c>
      <c r="HV37" s="12" t="s">
        <v>88</v>
      </c>
      <c r="HW37" s="12" t="s">
        <v>88</v>
      </c>
      <c r="HX37" s="12" t="s">
        <v>88</v>
      </c>
      <c r="HY37" s="12" t="s">
        <v>88</v>
      </c>
      <c r="HZ37" s="12" t="s">
        <v>88</v>
      </c>
      <c r="IA37" s="12" t="s">
        <v>88</v>
      </c>
      <c r="IC37" s="12" t="s">
        <v>88</v>
      </c>
      <c r="ID37" s="12" t="s">
        <v>88</v>
      </c>
      <c r="IE37" s="12" t="s">
        <v>88</v>
      </c>
      <c r="IF37" s="12" t="s">
        <v>88</v>
      </c>
      <c r="IG37" s="12" t="s">
        <v>88</v>
      </c>
      <c r="IH37" s="12" t="s">
        <v>88</v>
      </c>
      <c r="IJ37" s="12" t="s">
        <v>88</v>
      </c>
      <c r="IK37" s="12" t="s">
        <v>88</v>
      </c>
      <c r="IL37" s="12" t="s">
        <v>88</v>
      </c>
      <c r="IM37" s="12" t="s">
        <v>88</v>
      </c>
      <c r="IO37" s="12" t="s">
        <v>88</v>
      </c>
      <c r="IP37" s="12" t="s">
        <v>88</v>
      </c>
      <c r="IQ37" s="12" t="s">
        <v>88</v>
      </c>
      <c r="IR37" s="12" t="s">
        <v>88</v>
      </c>
      <c r="IS37" s="12" t="s">
        <v>88</v>
      </c>
      <c r="IU37" s="12" t="s">
        <v>88</v>
      </c>
      <c r="IV37" s="12" t="s">
        <v>88</v>
      </c>
      <c r="IW37" s="12" t="s">
        <v>88</v>
      </c>
      <c r="IX37" s="12" t="s">
        <v>88</v>
      </c>
      <c r="IY37" s="12" t="s">
        <v>88</v>
      </c>
      <c r="IZ37" s="12" t="s">
        <v>88</v>
      </c>
      <c r="JA37" s="12" t="s">
        <v>88</v>
      </c>
      <c r="JB37" s="12" t="s">
        <v>88</v>
      </c>
      <c r="JC37" s="12" t="s">
        <v>88</v>
      </c>
      <c r="JE37" s="12" t="s">
        <v>88</v>
      </c>
      <c r="JF37" s="12" t="s">
        <v>88</v>
      </c>
      <c r="JG37" s="12" t="s">
        <v>88</v>
      </c>
      <c r="JI37" s="12" t="s">
        <v>88</v>
      </c>
      <c r="JJ37" s="12" t="s">
        <v>88</v>
      </c>
      <c r="JK37" s="12" t="s">
        <v>88</v>
      </c>
      <c r="JL37" s="12" t="s">
        <v>88</v>
      </c>
      <c r="JM37" s="12" t="s">
        <v>88</v>
      </c>
      <c r="JO37" s="12" t="s">
        <v>88</v>
      </c>
      <c r="JP37" s="12" t="s">
        <v>88</v>
      </c>
      <c r="JQ37" s="12" t="s">
        <v>88</v>
      </c>
      <c r="JR37" s="12" t="s">
        <v>88</v>
      </c>
      <c r="JS37" s="12" t="s">
        <v>88</v>
      </c>
      <c r="JT37" s="12" t="s">
        <v>88</v>
      </c>
      <c r="JU37" s="12" t="s">
        <v>88</v>
      </c>
      <c r="JV37" s="12" t="s">
        <v>88</v>
      </c>
      <c r="JX37" s="12" t="s">
        <v>88</v>
      </c>
      <c r="JY37" s="12" t="s">
        <v>88</v>
      </c>
      <c r="JZ37" s="12" t="s">
        <v>88</v>
      </c>
      <c r="KA37" s="12" t="s">
        <v>88</v>
      </c>
      <c r="KB37" s="12" t="s">
        <v>88</v>
      </c>
      <c r="KC37" s="12" t="s">
        <v>88</v>
      </c>
      <c r="KD37" s="12" t="s">
        <v>88</v>
      </c>
      <c r="KF37" s="12" t="s">
        <v>88</v>
      </c>
      <c r="KG37" s="12" t="s">
        <v>88</v>
      </c>
      <c r="KH37" s="12" t="s">
        <v>88</v>
      </c>
      <c r="KI37" s="12" t="s">
        <v>88</v>
      </c>
      <c r="KJ37" s="12" t="s">
        <v>88</v>
      </c>
      <c r="KK37" s="12" t="s">
        <v>88</v>
      </c>
      <c r="KL37" s="12" t="s">
        <v>88</v>
      </c>
      <c r="KM37" s="12" t="s">
        <v>88</v>
      </c>
      <c r="KO37" s="12" t="s">
        <v>88</v>
      </c>
      <c r="KQ37" s="12" t="s">
        <v>88</v>
      </c>
      <c r="KS37" s="12" t="s">
        <v>88</v>
      </c>
      <c r="KT37" s="12" t="s">
        <v>88</v>
      </c>
      <c r="KV37" s="12" t="s">
        <v>88</v>
      </c>
      <c r="KW37" s="12" t="s">
        <v>88</v>
      </c>
      <c r="KX37" s="12" t="s">
        <v>88</v>
      </c>
      <c r="KY37" s="12" t="s">
        <v>88</v>
      </c>
      <c r="LA37" s="12" t="s">
        <v>88</v>
      </c>
      <c r="LB37" s="12" t="s">
        <v>88</v>
      </c>
      <c r="LD37" s="12" t="s">
        <v>88</v>
      </c>
      <c r="LF37" s="12" t="s">
        <v>88</v>
      </c>
      <c r="LG37" s="12" t="s">
        <v>88</v>
      </c>
      <c r="LH37" s="12" t="s">
        <v>88</v>
      </c>
      <c r="LI37" s="12" t="s">
        <v>88</v>
      </c>
      <c r="LJ37" s="12" t="s">
        <v>88</v>
      </c>
      <c r="LL37" s="12" t="s">
        <v>88</v>
      </c>
      <c r="LN37" s="12" t="s">
        <v>88</v>
      </c>
      <c r="LO37" s="12" t="s">
        <v>88</v>
      </c>
      <c r="LP37" s="12" t="s">
        <v>88</v>
      </c>
      <c r="LQ37" s="12" t="s">
        <v>88</v>
      </c>
      <c r="LR37" s="12" t="s">
        <v>88</v>
      </c>
      <c r="LS37" s="12" t="s">
        <v>88</v>
      </c>
      <c r="LT37" s="12" t="s">
        <v>88</v>
      </c>
      <c r="LU37" s="12" t="s">
        <v>88</v>
      </c>
      <c r="LV37" s="12" t="s">
        <v>88</v>
      </c>
      <c r="LW37" s="12" t="s">
        <v>88</v>
      </c>
      <c r="LX37" s="12" t="s">
        <v>88</v>
      </c>
      <c r="LY37" s="12" t="s">
        <v>88</v>
      </c>
      <c r="MA37" s="12" t="s">
        <v>88</v>
      </c>
      <c r="MB37" s="12" t="s">
        <v>88</v>
      </c>
      <c r="MC37" s="12" t="s">
        <v>88</v>
      </c>
      <c r="MD37" s="12" t="s">
        <v>88</v>
      </c>
      <c r="ME37" s="12" t="s">
        <v>88</v>
      </c>
      <c r="MF37" s="12" t="s">
        <v>88</v>
      </c>
      <c r="MG37" s="12" t="s">
        <v>88</v>
      </c>
      <c r="MH37" s="12" t="s">
        <v>88</v>
      </c>
      <c r="MI37" s="12" t="s">
        <v>88</v>
      </c>
      <c r="MK37" s="12" t="s">
        <v>88</v>
      </c>
      <c r="ML37" s="12" t="s">
        <v>88</v>
      </c>
      <c r="MN37" s="12" t="s">
        <v>88</v>
      </c>
      <c r="MO37" s="12" t="s">
        <v>88</v>
      </c>
      <c r="MP37" s="12" t="s">
        <v>88</v>
      </c>
      <c r="MQ37" s="12" t="s">
        <v>88</v>
      </c>
      <c r="MR37" s="12" t="s">
        <v>88</v>
      </c>
    </row>
    <row r="38" spans="1:356" ht="22.5" customHeight="1" x14ac:dyDescent="0.3">
      <c r="A38" s="15" t="s">
        <v>79</v>
      </c>
      <c r="B38" s="2" t="s">
        <v>8</v>
      </c>
      <c r="D38" s="2" t="s">
        <v>8</v>
      </c>
      <c r="E38" s="2" t="s">
        <v>8</v>
      </c>
      <c r="F38" s="2" t="s">
        <v>8</v>
      </c>
      <c r="G38" s="2" t="s">
        <v>8</v>
      </c>
      <c r="H38" s="2" t="s">
        <v>8</v>
      </c>
      <c r="J38" s="2" t="s">
        <v>8</v>
      </c>
      <c r="K38" s="2" t="s">
        <v>8</v>
      </c>
      <c r="L38" s="2" t="s">
        <v>8</v>
      </c>
      <c r="M38" s="2" t="s">
        <v>8</v>
      </c>
      <c r="O38" s="2" t="s">
        <v>8</v>
      </c>
      <c r="P38" s="2" t="s">
        <v>8</v>
      </c>
      <c r="Q38" s="64"/>
      <c r="R38" s="2" t="s">
        <v>8</v>
      </c>
      <c r="T38" s="16" t="s">
        <v>79</v>
      </c>
      <c r="U38" s="64"/>
      <c r="V38" s="2" t="s">
        <v>79</v>
      </c>
      <c r="W38" s="2" t="s">
        <v>79</v>
      </c>
      <c r="Y38" s="2" t="s">
        <v>59</v>
      </c>
      <c r="Z38" s="2" t="s">
        <v>59</v>
      </c>
      <c r="AB38" s="2" t="s">
        <v>59</v>
      </c>
      <c r="AC38" s="2" t="s">
        <v>59</v>
      </c>
      <c r="AE38" s="2" t="s">
        <v>59</v>
      </c>
      <c r="AG38" s="2" t="s">
        <v>59</v>
      </c>
      <c r="AH38" s="2" t="s">
        <v>59</v>
      </c>
      <c r="AI38" s="2" t="s">
        <v>59</v>
      </c>
      <c r="AK38" s="2" t="s">
        <v>59</v>
      </c>
      <c r="AL38" s="64"/>
      <c r="AM38" s="2" t="s">
        <v>59</v>
      </c>
      <c r="AN38" s="64"/>
      <c r="AO38" s="2" t="s">
        <v>59</v>
      </c>
      <c r="AP38" s="64"/>
      <c r="AQ38" s="2" t="s">
        <v>59</v>
      </c>
      <c r="AR38" s="2" t="s">
        <v>59</v>
      </c>
      <c r="AS38" s="2" t="s">
        <v>59</v>
      </c>
      <c r="AT38" s="64"/>
      <c r="AU38" s="2" t="s">
        <v>59</v>
      </c>
      <c r="AV38" s="2" t="s">
        <v>59</v>
      </c>
      <c r="AW38" s="2" t="s">
        <v>59</v>
      </c>
      <c r="AX38" s="2" t="s">
        <v>59</v>
      </c>
      <c r="AZ38" s="2" t="s">
        <v>59</v>
      </c>
      <c r="BA38" s="2" t="s">
        <v>59</v>
      </c>
      <c r="BB38" s="2" t="s">
        <v>59</v>
      </c>
      <c r="BC38" s="2" t="s">
        <v>59</v>
      </c>
      <c r="BD38" s="64"/>
      <c r="BE38" s="2" t="s">
        <v>59</v>
      </c>
      <c r="BF38" s="2" t="s">
        <v>59</v>
      </c>
      <c r="BG38" s="2" t="s">
        <v>59</v>
      </c>
      <c r="BH38" s="2" t="s">
        <v>59</v>
      </c>
      <c r="BI38" s="2" t="s">
        <v>59</v>
      </c>
      <c r="BJ38" s="64"/>
      <c r="BK38" s="2" t="s">
        <v>59</v>
      </c>
      <c r="BL38" s="2" t="s">
        <v>59</v>
      </c>
      <c r="BM38" s="2" t="s">
        <v>59</v>
      </c>
      <c r="BN38" s="2" t="s">
        <v>59</v>
      </c>
      <c r="BO38" s="2" t="s">
        <v>59</v>
      </c>
      <c r="BQ38" s="2" t="s">
        <v>59</v>
      </c>
      <c r="BS38" s="2" t="s">
        <v>59</v>
      </c>
      <c r="BU38" s="2" t="s">
        <v>59</v>
      </c>
      <c r="BV38" s="2" t="s">
        <v>59</v>
      </c>
      <c r="BW38" s="2" t="s">
        <v>59</v>
      </c>
      <c r="BY38" s="2" t="s">
        <v>59</v>
      </c>
      <c r="BZ38" s="2" t="s">
        <v>59</v>
      </c>
      <c r="CA38" s="2" t="s">
        <v>59</v>
      </c>
      <c r="CB38" s="64"/>
      <c r="CC38" s="2" t="s">
        <v>59</v>
      </c>
      <c r="CD38" s="64"/>
      <c r="CE38" s="2" t="s">
        <v>59</v>
      </c>
      <c r="CF38" s="64"/>
      <c r="CG38" s="2" t="s">
        <v>59</v>
      </c>
      <c r="CH38" s="2" t="s">
        <v>59</v>
      </c>
      <c r="CI38" s="64"/>
      <c r="CJ38" s="2" t="s">
        <v>59</v>
      </c>
      <c r="CL38" s="2" t="s">
        <v>59</v>
      </c>
      <c r="CM38" s="64"/>
      <c r="CN38" s="2" t="s">
        <v>59</v>
      </c>
      <c r="CO38" s="64"/>
      <c r="CP38" s="2" t="s">
        <v>59</v>
      </c>
      <c r="CQ38" s="2" t="s">
        <v>59</v>
      </c>
      <c r="CR38" s="2" t="s">
        <v>59</v>
      </c>
      <c r="CT38" s="2" t="s">
        <v>59</v>
      </c>
      <c r="CV38" s="2" t="s">
        <v>59</v>
      </c>
      <c r="CW38" s="2" t="s">
        <v>59</v>
      </c>
      <c r="CX38" s="2" t="s">
        <v>59</v>
      </c>
      <c r="CZ38" s="2" t="s">
        <v>59</v>
      </c>
      <c r="DB38" s="2" t="s">
        <v>59</v>
      </c>
      <c r="DC38" s="2" t="s">
        <v>59</v>
      </c>
      <c r="DD38" s="2" t="s">
        <v>59</v>
      </c>
      <c r="DF38" s="2" t="s">
        <v>59</v>
      </c>
      <c r="DG38" s="2" t="s">
        <v>59</v>
      </c>
      <c r="DI38" s="2" t="s">
        <v>59</v>
      </c>
      <c r="DJ38" s="2" t="s">
        <v>59</v>
      </c>
      <c r="DK38" s="2" t="s">
        <v>59</v>
      </c>
      <c r="DM38" s="2" t="s">
        <v>59</v>
      </c>
      <c r="DO38" s="2" t="s">
        <v>59</v>
      </c>
      <c r="DP38" s="2" t="s">
        <v>59</v>
      </c>
      <c r="DQ38" s="64"/>
      <c r="DR38" s="2" t="s">
        <v>59</v>
      </c>
      <c r="DS38" s="2" t="s">
        <v>59</v>
      </c>
      <c r="DT38" s="2" t="s">
        <v>59</v>
      </c>
      <c r="DU38" s="64"/>
      <c r="DV38" s="2" t="s">
        <v>59</v>
      </c>
      <c r="DW38" s="64"/>
      <c r="DX38" s="2" t="s">
        <v>59</v>
      </c>
      <c r="DY38" s="64"/>
      <c r="DZ38" s="2" t="s">
        <v>59</v>
      </c>
      <c r="EA38" s="2" t="s">
        <v>59</v>
      </c>
      <c r="EB38" s="2" t="s">
        <v>59</v>
      </c>
      <c r="ED38" s="2" t="s">
        <v>59</v>
      </c>
      <c r="EF38" s="2" t="s">
        <v>59</v>
      </c>
      <c r="EG38" s="2" t="s">
        <v>59</v>
      </c>
      <c r="EH38" s="2" t="s">
        <v>59</v>
      </c>
      <c r="EI38" s="61"/>
      <c r="EJ38" s="2" t="s">
        <v>59</v>
      </c>
      <c r="EK38" s="2" t="s">
        <v>59</v>
      </c>
      <c r="EL38" s="2" t="s">
        <v>59</v>
      </c>
      <c r="EN38" s="2" t="s">
        <v>59</v>
      </c>
      <c r="EP38" s="2" t="s">
        <v>8</v>
      </c>
      <c r="EQ38" s="2" t="s">
        <v>8</v>
      </c>
      <c r="ER38" s="2" t="s">
        <v>8</v>
      </c>
      <c r="ET38" s="2" t="s">
        <v>8</v>
      </c>
      <c r="EU38" s="2" t="s">
        <v>8</v>
      </c>
      <c r="EV38" s="2" t="s">
        <v>8</v>
      </c>
      <c r="EW38" s="2" t="s">
        <v>8</v>
      </c>
      <c r="EY38" s="2" t="s">
        <v>8</v>
      </c>
      <c r="EZ38" s="2" t="s">
        <v>8</v>
      </c>
      <c r="FA38" s="2" t="s">
        <v>8</v>
      </c>
      <c r="FC38" s="2" t="s">
        <v>8</v>
      </c>
      <c r="FE38" s="2" t="s">
        <v>8</v>
      </c>
      <c r="FF38" s="2" t="s">
        <v>8</v>
      </c>
      <c r="FH38" s="2" t="s">
        <v>8</v>
      </c>
      <c r="FI38" s="2" t="s">
        <v>8</v>
      </c>
      <c r="FJ38" s="2" t="s">
        <v>8</v>
      </c>
      <c r="FK38" s="2" t="s">
        <v>8</v>
      </c>
      <c r="FM38" s="2" t="s">
        <v>8</v>
      </c>
      <c r="FN38" s="2" t="s">
        <v>8</v>
      </c>
      <c r="FO38" s="2" t="s">
        <v>8</v>
      </c>
      <c r="FP38" s="2" t="s">
        <v>8</v>
      </c>
      <c r="FR38" s="2" t="s">
        <v>8</v>
      </c>
      <c r="FT38" s="2" t="s">
        <v>8</v>
      </c>
      <c r="FU38" s="2" t="s">
        <v>8</v>
      </c>
      <c r="FV38" s="2" t="s">
        <v>8</v>
      </c>
      <c r="FW38" s="2" t="s">
        <v>8</v>
      </c>
      <c r="FX38" s="2" t="s">
        <v>8</v>
      </c>
      <c r="FZ38" s="2" t="s">
        <v>8</v>
      </c>
      <c r="GA38" s="2" t="s">
        <v>8</v>
      </c>
      <c r="GB38" s="2" t="s">
        <v>8</v>
      </c>
      <c r="GD38" s="2" t="s">
        <v>8</v>
      </c>
      <c r="GE38" s="2" t="s">
        <v>8</v>
      </c>
      <c r="GF38" s="2" t="s">
        <v>8</v>
      </c>
      <c r="GG38" s="2" t="s">
        <v>8</v>
      </c>
      <c r="GI38" s="2" t="s">
        <v>8</v>
      </c>
      <c r="GJ38" s="2" t="s">
        <v>8</v>
      </c>
      <c r="GK38" s="2" t="s">
        <v>8</v>
      </c>
      <c r="GM38" s="2" t="s">
        <v>8</v>
      </c>
      <c r="GN38" s="2" t="s">
        <v>8</v>
      </c>
      <c r="GO38" s="2" t="s">
        <v>8</v>
      </c>
      <c r="GP38" s="2" t="s">
        <v>8</v>
      </c>
      <c r="GR38" s="2" t="s">
        <v>8</v>
      </c>
      <c r="GS38" s="2" t="s">
        <v>8</v>
      </c>
      <c r="GT38" s="2" t="s">
        <v>8</v>
      </c>
      <c r="GU38" s="2" t="s">
        <v>8</v>
      </c>
      <c r="GW38" s="2" t="s">
        <v>8</v>
      </c>
      <c r="GX38" s="2" t="s">
        <v>8</v>
      </c>
      <c r="GZ38" s="2" t="s">
        <v>8</v>
      </c>
      <c r="HA38" s="2" t="s">
        <v>8</v>
      </c>
      <c r="HB38" s="2" t="s">
        <v>8</v>
      </c>
      <c r="HC38" s="2" t="s">
        <v>8</v>
      </c>
      <c r="HE38" s="2" t="s">
        <v>8</v>
      </c>
      <c r="HF38" s="2" t="s">
        <v>8</v>
      </c>
      <c r="HG38" s="2" t="s">
        <v>8</v>
      </c>
      <c r="HH38" s="2" t="s">
        <v>8</v>
      </c>
      <c r="HI38" s="2" t="s">
        <v>8</v>
      </c>
      <c r="HJ38" s="2" t="s">
        <v>8</v>
      </c>
      <c r="HL38" s="2" t="s">
        <v>8</v>
      </c>
      <c r="HM38" s="2" t="s">
        <v>8</v>
      </c>
      <c r="HN38" s="2" t="s">
        <v>8</v>
      </c>
      <c r="HO38" s="2" t="s">
        <v>8</v>
      </c>
      <c r="HQ38" s="2" t="s">
        <v>8</v>
      </c>
      <c r="HR38" s="2" t="s">
        <v>8</v>
      </c>
      <c r="HS38" s="2" t="s">
        <v>8</v>
      </c>
      <c r="HT38" s="2" t="s">
        <v>8</v>
      </c>
      <c r="HV38" s="2" t="s">
        <v>8</v>
      </c>
      <c r="HW38" s="2" t="s">
        <v>8</v>
      </c>
      <c r="HX38" s="2" t="s">
        <v>8</v>
      </c>
      <c r="HY38" s="2" t="s">
        <v>8</v>
      </c>
      <c r="HZ38" s="2" t="s">
        <v>8</v>
      </c>
      <c r="IA38" s="2" t="s">
        <v>8</v>
      </c>
      <c r="IC38" s="2" t="s">
        <v>8</v>
      </c>
      <c r="ID38" s="2" t="s">
        <v>8</v>
      </c>
      <c r="IE38" s="2" t="s">
        <v>8</v>
      </c>
      <c r="IF38" s="2" t="s">
        <v>8</v>
      </c>
      <c r="IG38" s="2" t="s">
        <v>8</v>
      </c>
      <c r="IH38" s="2" t="s">
        <v>8</v>
      </c>
      <c r="IJ38" s="2" t="s">
        <v>8</v>
      </c>
      <c r="IK38" s="2" t="s">
        <v>8</v>
      </c>
      <c r="IL38" s="2" t="s">
        <v>8</v>
      </c>
      <c r="IM38" s="2" t="s">
        <v>8</v>
      </c>
      <c r="IN38" s="64"/>
      <c r="IO38" s="2" t="s">
        <v>8</v>
      </c>
      <c r="IP38" s="2" t="s">
        <v>8</v>
      </c>
      <c r="IQ38" s="2" t="s">
        <v>8</v>
      </c>
      <c r="IR38" s="2" t="s">
        <v>8</v>
      </c>
      <c r="IS38" s="2" t="s">
        <v>8</v>
      </c>
      <c r="IT38" s="64"/>
      <c r="IU38" s="2" t="s">
        <v>8</v>
      </c>
      <c r="IV38" s="2" t="s">
        <v>8</v>
      </c>
      <c r="IW38" s="2" t="s">
        <v>8</v>
      </c>
      <c r="IX38" s="2" t="s">
        <v>8</v>
      </c>
      <c r="IY38" s="2" t="s">
        <v>8</v>
      </c>
      <c r="IZ38" s="2" t="s">
        <v>8</v>
      </c>
      <c r="JA38" s="2" t="s">
        <v>8</v>
      </c>
      <c r="JB38" s="2" t="s">
        <v>8</v>
      </c>
      <c r="JC38" s="2" t="s">
        <v>8</v>
      </c>
      <c r="JE38" s="2" t="s">
        <v>8</v>
      </c>
      <c r="JF38" s="2" t="s">
        <v>8</v>
      </c>
      <c r="JG38" s="2" t="s">
        <v>8</v>
      </c>
      <c r="JI38" s="2" t="s">
        <v>8</v>
      </c>
      <c r="JJ38" s="2" t="s">
        <v>8</v>
      </c>
      <c r="JK38" s="2" t="s">
        <v>8</v>
      </c>
      <c r="JL38" s="2" t="s">
        <v>8</v>
      </c>
      <c r="JM38" s="2" t="s">
        <v>8</v>
      </c>
      <c r="JO38" s="2" t="s">
        <v>8</v>
      </c>
      <c r="JP38" s="2" t="s">
        <v>8</v>
      </c>
      <c r="JQ38" s="2" t="s">
        <v>8</v>
      </c>
      <c r="JR38" s="2" t="s">
        <v>8</v>
      </c>
      <c r="JS38" s="2" t="s">
        <v>8</v>
      </c>
      <c r="JT38" s="2" t="s">
        <v>8</v>
      </c>
      <c r="JU38" s="2" t="s">
        <v>8</v>
      </c>
      <c r="JV38" s="2" t="s">
        <v>8</v>
      </c>
      <c r="JX38" s="2" t="s">
        <v>8</v>
      </c>
      <c r="JY38" s="2" t="s">
        <v>8</v>
      </c>
      <c r="JZ38" s="2" t="s">
        <v>8</v>
      </c>
      <c r="KA38" s="2" t="s">
        <v>8</v>
      </c>
      <c r="KB38" s="2" t="s">
        <v>8</v>
      </c>
      <c r="KC38" s="2" t="s">
        <v>8</v>
      </c>
      <c r="KD38" s="2" t="s">
        <v>8</v>
      </c>
      <c r="KE38" s="64"/>
      <c r="KF38" s="2" t="s">
        <v>8</v>
      </c>
      <c r="KG38" s="2" t="s">
        <v>8</v>
      </c>
      <c r="KH38" s="2" t="s">
        <v>8</v>
      </c>
      <c r="KI38" s="2" t="s">
        <v>8</v>
      </c>
      <c r="KJ38" s="2" t="s">
        <v>8</v>
      </c>
      <c r="KK38" s="2" t="s">
        <v>8</v>
      </c>
      <c r="KL38" s="2" t="s">
        <v>8</v>
      </c>
      <c r="KM38" s="2" t="s">
        <v>8</v>
      </c>
      <c r="KO38" s="2" t="s">
        <v>8</v>
      </c>
      <c r="KQ38" s="2" t="s">
        <v>8</v>
      </c>
      <c r="KS38" s="2" t="s">
        <v>8</v>
      </c>
      <c r="KT38" s="2" t="s">
        <v>8</v>
      </c>
      <c r="KV38" s="2" t="s">
        <v>8</v>
      </c>
      <c r="KW38" s="2" t="s">
        <v>8</v>
      </c>
      <c r="KX38" s="2" t="s">
        <v>8</v>
      </c>
      <c r="KY38" s="2" t="s">
        <v>8</v>
      </c>
      <c r="KZ38" s="64"/>
      <c r="LA38" s="2" t="s">
        <v>8</v>
      </c>
      <c r="LB38" s="2" t="s">
        <v>8</v>
      </c>
      <c r="LD38" s="2" t="s">
        <v>8</v>
      </c>
      <c r="LE38" s="64"/>
      <c r="LF38" s="2" t="s">
        <v>8</v>
      </c>
      <c r="LG38" s="2" t="s">
        <v>8</v>
      </c>
      <c r="LH38" s="2" t="s">
        <v>8</v>
      </c>
      <c r="LI38" s="2" t="s">
        <v>8</v>
      </c>
      <c r="LJ38" s="2" t="s">
        <v>8</v>
      </c>
      <c r="LL38" s="2" t="s">
        <v>8</v>
      </c>
      <c r="LN38" s="2" t="s">
        <v>79</v>
      </c>
      <c r="LO38" s="2" t="s">
        <v>79</v>
      </c>
      <c r="LP38" s="2" t="s">
        <v>79</v>
      </c>
      <c r="LQ38" s="2" t="s">
        <v>79</v>
      </c>
      <c r="LR38" s="2" t="s">
        <v>79</v>
      </c>
      <c r="LS38" s="2" t="s">
        <v>79</v>
      </c>
      <c r="LT38" s="2" t="s">
        <v>79</v>
      </c>
      <c r="LU38" s="2" t="s">
        <v>79</v>
      </c>
      <c r="LV38" s="2" t="s">
        <v>79</v>
      </c>
      <c r="LW38" s="2" t="s">
        <v>79</v>
      </c>
      <c r="LX38" s="2" t="s">
        <v>79</v>
      </c>
      <c r="LY38" s="2" t="s">
        <v>79</v>
      </c>
      <c r="MA38" s="2" t="s">
        <v>79</v>
      </c>
      <c r="MB38" s="2" t="s">
        <v>79</v>
      </c>
      <c r="MC38" s="2" t="s">
        <v>79</v>
      </c>
      <c r="MD38" s="2" t="s">
        <v>79</v>
      </c>
      <c r="ME38" s="2" t="s">
        <v>79</v>
      </c>
      <c r="MF38" s="2" t="s">
        <v>79</v>
      </c>
      <c r="MG38" s="2" t="s">
        <v>79</v>
      </c>
      <c r="MH38" s="2" t="s">
        <v>79</v>
      </c>
      <c r="MI38" s="2" t="s">
        <v>79</v>
      </c>
      <c r="MJ38" s="64"/>
      <c r="MK38" s="2" t="s">
        <v>8</v>
      </c>
      <c r="ML38" s="2" t="s">
        <v>8</v>
      </c>
      <c r="MM38" s="64"/>
      <c r="MN38" s="2" t="s">
        <v>8</v>
      </c>
      <c r="MO38" s="2" t="s">
        <v>8</v>
      </c>
      <c r="MP38" s="2" t="s">
        <v>8</v>
      </c>
      <c r="MQ38" s="2" t="s">
        <v>8</v>
      </c>
      <c r="MR38" s="2" t="s">
        <v>8</v>
      </c>
    </row>
    <row r="39" spans="1:356" ht="22.5" customHeight="1" x14ac:dyDescent="0.3">
      <c r="A39" s="15" t="s">
        <v>526</v>
      </c>
      <c r="B39" s="2" t="s">
        <v>89</v>
      </c>
      <c r="D39" s="2" t="s">
        <v>89</v>
      </c>
      <c r="E39" s="2" t="s">
        <v>89</v>
      </c>
      <c r="F39" s="2" t="s">
        <v>89</v>
      </c>
      <c r="G39" s="2" t="s">
        <v>89</v>
      </c>
      <c r="H39" s="2" t="s">
        <v>89</v>
      </c>
      <c r="J39" s="2" t="s">
        <v>89</v>
      </c>
      <c r="K39" s="2" t="s">
        <v>89</v>
      </c>
      <c r="L39" s="2" t="s">
        <v>89</v>
      </c>
      <c r="M39" s="2" t="s">
        <v>89</v>
      </c>
      <c r="O39" s="2" t="s">
        <v>89</v>
      </c>
      <c r="P39" s="2" t="s">
        <v>89</v>
      </c>
      <c r="R39" s="2" t="s">
        <v>89</v>
      </c>
      <c r="T39" s="2" t="s">
        <v>89</v>
      </c>
      <c r="V39" s="2" t="s">
        <v>89</v>
      </c>
      <c r="W39" s="2" t="s">
        <v>89</v>
      </c>
      <c r="Y39" s="2" t="s">
        <v>28</v>
      </c>
      <c r="Z39" s="2" t="s">
        <v>28</v>
      </c>
      <c r="AB39" s="2" t="s">
        <v>28</v>
      </c>
      <c r="AC39" s="2" t="s">
        <v>28</v>
      </c>
      <c r="AE39" s="2" t="s">
        <v>639</v>
      </c>
      <c r="AG39" s="2" t="s">
        <v>639</v>
      </c>
      <c r="AH39" s="2" t="s">
        <v>639</v>
      </c>
      <c r="AI39" s="2" t="s">
        <v>639</v>
      </c>
      <c r="AK39" s="2" t="s">
        <v>639</v>
      </c>
      <c r="AM39" s="2" t="s">
        <v>639</v>
      </c>
      <c r="AO39" s="2" t="s">
        <v>28</v>
      </c>
      <c r="AQ39" s="2" t="s">
        <v>639</v>
      </c>
      <c r="AR39" s="2" t="s">
        <v>639</v>
      </c>
      <c r="AS39" s="2" t="s">
        <v>639</v>
      </c>
      <c r="AU39" s="2" t="s">
        <v>639</v>
      </c>
      <c r="AV39" s="2" t="s">
        <v>639</v>
      </c>
      <c r="AW39" s="2" t="s">
        <v>639</v>
      </c>
      <c r="AX39" s="2" t="s">
        <v>639</v>
      </c>
      <c r="AZ39" s="2" t="s">
        <v>28</v>
      </c>
      <c r="BA39" s="2" t="s">
        <v>28</v>
      </c>
      <c r="BB39" s="2" t="s">
        <v>28</v>
      </c>
      <c r="BC39" s="2" t="s">
        <v>28</v>
      </c>
      <c r="BE39" s="2" t="s">
        <v>639</v>
      </c>
      <c r="BF39" s="2" t="s">
        <v>639</v>
      </c>
      <c r="BG39" s="2" t="s">
        <v>639</v>
      </c>
      <c r="BH39" s="2" t="s">
        <v>639</v>
      </c>
      <c r="BI39" s="2" t="s">
        <v>639</v>
      </c>
      <c r="BK39" s="2" t="s">
        <v>639</v>
      </c>
      <c r="BL39" s="2" t="s">
        <v>639</v>
      </c>
      <c r="BM39" s="2" t="s">
        <v>639</v>
      </c>
      <c r="BN39" s="2" t="s">
        <v>639</v>
      </c>
      <c r="BO39" s="2" t="s">
        <v>639</v>
      </c>
      <c r="BQ39" s="2" t="s">
        <v>639</v>
      </c>
      <c r="BS39" s="2" t="s">
        <v>89</v>
      </c>
      <c r="BU39" s="2" t="s">
        <v>639</v>
      </c>
      <c r="BV39" s="2" t="s">
        <v>639</v>
      </c>
      <c r="BW39" s="2" t="s">
        <v>639</v>
      </c>
      <c r="BY39" s="2" t="s">
        <v>639</v>
      </c>
      <c r="BZ39" s="2" t="s">
        <v>639</v>
      </c>
      <c r="CA39" s="2" t="s">
        <v>639</v>
      </c>
      <c r="CC39" s="2" t="s">
        <v>639</v>
      </c>
      <c r="CE39" s="2" t="s">
        <v>639</v>
      </c>
      <c r="CG39" s="2" t="s">
        <v>639</v>
      </c>
      <c r="CH39" s="2" t="s">
        <v>639</v>
      </c>
      <c r="CJ39" s="2" t="s">
        <v>639</v>
      </c>
      <c r="CL39" s="2" t="s">
        <v>639</v>
      </c>
      <c r="CN39" s="2" t="s">
        <v>639</v>
      </c>
      <c r="CP39" s="2" t="s">
        <v>639</v>
      </c>
      <c r="CQ39" s="2" t="s">
        <v>639</v>
      </c>
      <c r="CR39" s="2" t="s">
        <v>639</v>
      </c>
      <c r="CT39" s="2" t="s">
        <v>639</v>
      </c>
      <c r="CV39" s="2" t="s">
        <v>639</v>
      </c>
      <c r="CW39" s="2" t="s">
        <v>639</v>
      </c>
      <c r="CX39" s="2" t="s">
        <v>639</v>
      </c>
      <c r="CZ39" s="2" t="s">
        <v>639</v>
      </c>
      <c r="DB39" s="2" t="s">
        <v>639</v>
      </c>
      <c r="DC39" s="2" t="s">
        <v>639</v>
      </c>
      <c r="DD39" s="2" t="s">
        <v>639</v>
      </c>
      <c r="DF39" s="2" t="s">
        <v>639</v>
      </c>
      <c r="DG39" s="2" t="s">
        <v>639</v>
      </c>
      <c r="DI39" s="2" t="s">
        <v>639</v>
      </c>
      <c r="DJ39" s="2" t="s">
        <v>639</v>
      </c>
      <c r="DK39" s="2" t="s">
        <v>639</v>
      </c>
      <c r="DM39" s="2" t="s">
        <v>639</v>
      </c>
      <c r="DO39" s="2" t="s">
        <v>639</v>
      </c>
      <c r="DP39" s="2" t="s">
        <v>639</v>
      </c>
      <c r="DR39" s="2" t="s">
        <v>89</v>
      </c>
      <c r="DS39" s="2" t="s">
        <v>89</v>
      </c>
      <c r="DT39" s="2" t="s">
        <v>89</v>
      </c>
      <c r="DV39" s="2" t="s">
        <v>639</v>
      </c>
      <c r="DX39" s="2" t="s">
        <v>89</v>
      </c>
      <c r="DZ39" s="2" t="s">
        <v>89</v>
      </c>
      <c r="EA39" s="2" t="s">
        <v>89</v>
      </c>
      <c r="EB39" s="2" t="s">
        <v>89</v>
      </c>
      <c r="ED39" s="2" t="s">
        <v>89</v>
      </c>
      <c r="EF39" s="2" t="s">
        <v>89</v>
      </c>
      <c r="EG39" s="2" t="s">
        <v>89</v>
      </c>
      <c r="EH39" s="2" t="s">
        <v>89</v>
      </c>
      <c r="EI39" s="61"/>
      <c r="EJ39" s="2" t="s">
        <v>89</v>
      </c>
      <c r="EK39" s="2" t="s">
        <v>89</v>
      </c>
      <c r="EL39" s="2" t="s">
        <v>89</v>
      </c>
      <c r="EN39" s="2" t="s">
        <v>89</v>
      </c>
      <c r="EP39" s="2" t="s">
        <v>89</v>
      </c>
      <c r="EQ39" s="2" t="s">
        <v>89</v>
      </c>
      <c r="ER39" s="2" t="s">
        <v>89</v>
      </c>
      <c r="ET39" s="2" t="s">
        <v>89</v>
      </c>
      <c r="EU39" s="2" t="s">
        <v>89</v>
      </c>
      <c r="EV39" s="2" t="s">
        <v>89</v>
      </c>
      <c r="EW39" s="2" t="s">
        <v>89</v>
      </c>
      <c r="EY39" s="2" t="s">
        <v>89</v>
      </c>
      <c r="EZ39" s="2" t="s">
        <v>89</v>
      </c>
      <c r="FA39" s="2" t="s">
        <v>89</v>
      </c>
      <c r="FC39" s="2" t="s">
        <v>89</v>
      </c>
      <c r="FE39" s="2" t="s">
        <v>89</v>
      </c>
      <c r="FF39" s="2" t="s">
        <v>89</v>
      </c>
      <c r="FH39" s="2" t="s">
        <v>89</v>
      </c>
      <c r="FI39" s="2" t="s">
        <v>89</v>
      </c>
      <c r="FJ39" s="2" t="s">
        <v>89</v>
      </c>
      <c r="FK39" s="2" t="s">
        <v>89</v>
      </c>
      <c r="FM39" s="2" t="s">
        <v>89</v>
      </c>
      <c r="FN39" s="2" t="s">
        <v>89</v>
      </c>
      <c r="FO39" s="2" t="s">
        <v>89</v>
      </c>
      <c r="FP39" s="2" t="s">
        <v>89</v>
      </c>
      <c r="FR39" s="2" t="s">
        <v>28</v>
      </c>
      <c r="FT39" s="2" t="s">
        <v>89</v>
      </c>
      <c r="FU39" s="2" t="s">
        <v>89</v>
      </c>
      <c r="FV39" s="2" t="s">
        <v>89</v>
      </c>
      <c r="FW39" s="2" t="s">
        <v>639</v>
      </c>
      <c r="FX39" s="2" t="s">
        <v>89</v>
      </c>
      <c r="FZ39" s="2" t="s">
        <v>89</v>
      </c>
      <c r="GA39" s="2" t="s">
        <v>89</v>
      </c>
      <c r="GB39" s="2" t="s">
        <v>89</v>
      </c>
      <c r="GD39" s="2" t="s">
        <v>89</v>
      </c>
      <c r="GE39" s="2" t="s">
        <v>89</v>
      </c>
      <c r="GF39" s="2" t="s">
        <v>89</v>
      </c>
      <c r="GG39" s="2" t="s">
        <v>89</v>
      </c>
      <c r="GI39" s="2" t="s">
        <v>89</v>
      </c>
      <c r="GJ39" s="2" t="s">
        <v>89</v>
      </c>
      <c r="GK39" s="2" t="s">
        <v>89</v>
      </c>
      <c r="GM39" s="2" t="s">
        <v>89</v>
      </c>
      <c r="GN39" s="2" t="s">
        <v>89</v>
      </c>
      <c r="GO39" s="2" t="s">
        <v>89</v>
      </c>
      <c r="GP39" s="2" t="s">
        <v>89</v>
      </c>
      <c r="GR39" s="2" t="s">
        <v>89</v>
      </c>
      <c r="GS39" s="2" t="s">
        <v>89</v>
      </c>
      <c r="GT39" s="2" t="s">
        <v>89</v>
      </c>
      <c r="GU39" s="2" t="s">
        <v>89</v>
      </c>
      <c r="GW39" s="2" t="s">
        <v>89</v>
      </c>
      <c r="GX39" s="2" t="s">
        <v>89</v>
      </c>
      <c r="GZ39" s="2" t="s">
        <v>89</v>
      </c>
      <c r="HA39" s="2" t="s">
        <v>89</v>
      </c>
      <c r="HB39" s="2" t="s">
        <v>89</v>
      </c>
      <c r="HC39" s="2" t="s">
        <v>89</v>
      </c>
      <c r="HE39" s="2" t="s">
        <v>89</v>
      </c>
      <c r="HF39" s="2" t="s">
        <v>89</v>
      </c>
      <c r="HG39" s="2" t="s">
        <v>89</v>
      </c>
      <c r="HH39" s="2" t="s">
        <v>89</v>
      </c>
      <c r="HI39" s="2" t="s">
        <v>89</v>
      </c>
      <c r="HJ39" s="2" t="s">
        <v>89</v>
      </c>
      <c r="HL39" s="2" t="s">
        <v>89</v>
      </c>
      <c r="HM39" s="2" t="s">
        <v>89</v>
      </c>
      <c r="HN39" s="2" t="s">
        <v>89</v>
      </c>
      <c r="HO39" s="2" t="s">
        <v>89</v>
      </c>
      <c r="HQ39" s="2" t="s">
        <v>89</v>
      </c>
      <c r="HR39" s="2" t="s">
        <v>89</v>
      </c>
      <c r="HS39" s="2" t="s">
        <v>89</v>
      </c>
      <c r="HT39" s="2" t="s">
        <v>89</v>
      </c>
      <c r="HV39" s="2" t="s">
        <v>89</v>
      </c>
      <c r="HW39" s="2" t="s">
        <v>89</v>
      </c>
      <c r="HX39" s="2" t="s">
        <v>89</v>
      </c>
      <c r="HY39" s="2" t="s">
        <v>89</v>
      </c>
      <c r="HZ39" s="2" t="s">
        <v>89</v>
      </c>
      <c r="IA39" s="2" t="s">
        <v>89</v>
      </c>
      <c r="IC39" s="2" t="s">
        <v>89</v>
      </c>
      <c r="ID39" s="2" t="s">
        <v>89</v>
      </c>
      <c r="IE39" s="2" t="s">
        <v>89</v>
      </c>
      <c r="IF39" s="2" t="s">
        <v>89</v>
      </c>
      <c r="IG39" s="2" t="s">
        <v>89</v>
      </c>
      <c r="IH39" s="2" t="s">
        <v>89</v>
      </c>
      <c r="IJ39" s="2" t="s">
        <v>89</v>
      </c>
      <c r="IK39" s="2" t="s">
        <v>89</v>
      </c>
      <c r="IL39" s="2" t="s">
        <v>89</v>
      </c>
      <c r="IM39" s="2" t="s">
        <v>89</v>
      </c>
      <c r="IO39" s="2" t="s">
        <v>89</v>
      </c>
      <c r="IP39" s="2" t="s">
        <v>89</v>
      </c>
      <c r="IQ39" s="2" t="s">
        <v>89</v>
      </c>
      <c r="IR39" s="2" t="s">
        <v>89</v>
      </c>
      <c r="IS39" s="2" t="s">
        <v>89</v>
      </c>
      <c r="IU39" s="2" t="s">
        <v>89</v>
      </c>
      <c r="IV39" s="2" t="s">
        <v>89</v>
      </c>
      <c r="IW39" s="2" t="s">
        <v>89</v>
      </c>
      <c r="IX39" s="2" t="s">
        <v>89</v>
      </c>
      <c r="IY39" s="2" t="s">
        <v>89</v>
      </c>
      <c r="IZ39" s="2" t="s">
        <v>89</v>
      </c>
      <c r="JA39" s="2" t="s">
        <v>89</v>
      </c>
      <c r="JB39" s="2" t="s">
        <v>89</v>
      </c>
      <c r="JC39" s="2" t="s">
        <v>89</v>
      </c>
      <c r="JE39" s="2" t="s">
        <v>89</v>
      </c>
      <c r="JF39" s="2" t="s">
        <v>89</v>
      </c>
      <c r="JG39" s="2" t="s">
        <v>89</v>
      </c>
      <c r="JI39" s="2" t="s">
        <v>89</v>
      </c>
      <c r="JJ39" s="2" t="s">
        <v>89</v>
      </c>
      <c r="JK39" s="2" t="s">
        <v>89</v>
      </c>
      <c r="JL39" s="2" t="s">
        <v>89</v>
      </c>
      <c r="JM39" s="2" t="s">
        <v>89</v>
      </c>
      <c r="JO39" s="2" t="s">
        <v>89</v>
      </c>
      <c r="JP39" s="2" t="s">
        <v>89</v>
      </c>
      <c r="JQ39" s="2" t="s">
        <v>89</v>
      </c>
      <c r="JR39" s="2" t="s">
        <v>89</v>
      </c>
      <c r="JS39" s="2" t="s">
        <v>89</v>
      </c>
      <c r="JT39" s="2" t="s">
        <v>89</v>
      </c>
      <c r="JU39" s="2" t="s">
        <v>89</v>
      </c>
      <c r="JV39" s="2" t="s">
        <v>89</v>
      </c>
      <c r="JX39" s="2" t="s">
        <v>89</v>
      </c>
      <c r="JY39" s="2" t="s">
        <v>89</v>
      </c>
      <c r="JZ39" s="2" t="s">
        <v>89</v>
      </c>
      <c r="KA39" s="2" t="s">
        <v>89</v>
      </c>
      <c r="KB39" s="2" t="s">
        <v>89</v>
      </c>
      <c r="KC39" s="2" t="s">
        <v>89</v>
      </c>
      <c r="KD39" s="2" t="s">
        <v>89</v>
      </c>
      <c r="KF39" s="2" t="s">
        <v>89</v>
      </c>
      <c r="KG39" s="2" t="s">
        <v>89</v>
      </c>
      <c r="KH39" s="2" t="s">
        <v>89</v>
      </c>
      <c r="KI39" s="2" t="s">
        <v>89</v>
      </c>
      <c r="KJ39" s="2" t="s">
        <v>89</v>
      </c>
      <c r="KK39" s="2" t="s">
        <v>89</v>
      </c>
      <c r="KL39" s="2" t="s">
        <v>89</v>
      </c>
      <c r="KM39" s="2" t="s">
        <v>89</v>
      </c>
      <c r="KO39" s="2" t="s">
        <v>89</v>
      </c>
      <c r="KQ39" s="2" t="s">
        <v>89</v>
      </c>
      <c r="KS39" s="2" t="s">
        <v>89</v>
      </c>
      <c r="KT39" s="2" t="s">
        <v>89</v>
      </c>
      <c r="KV39" s="2" t="s">
        <v>89</v>
      </c>
      <c r="KW39" s="2" t="s">
        <v>89</v>
      </c>
      <c r="KX39" s="2" t="s">
        <v>89</v>
      </c>
      <c r="KY39" s="2" t="s">
        <v>89</v>
      </c>
      <c r="LA39" s="2" t="s">
        <v>89</v>
      </c>
      <c r="LB39" s="2" t="s">
        <v>89</v>
      </c>
      <c r="LD39" s="2" t="s">
        <v>89</v>
      </c>
      <c r="LF39" s="2" t="s">
        <v>89</v>
      </c>
      <c r="LG39" s="2" t="s">
        <v>89</v>
      </c>
      <c r="LH39" s="2" t="s">
        <v>89</v>
      </c>
      <c r="LI39" s="2" t="s">
        <v>89</v>
      </c>
      <c r="LJ39" s="2" t="s">
        <v>89</v>
      </c>
      <c r="LL39" s="2" t="s">
        <v>89</v>
      </c>
      <c r="LN39" s="2" t="s">
        <v>89</v>
      </c>
      <c r="LO39" s="2" t="s">
        <v>89</v>
      </c>
      <c r="LP39" s="2" t="s">
        <v>89</v>
      </c>
      <c r="LQ39" s="2" t="s">
        <v>89</v>
      </c>
      <c r="LR39" s="2" t="s">
        <v>89</v>
      </c>
      <c r="LS39" s="2" t="s">
        <v>89</v>
      </c>
      <c r="LT39" s="2" t="s">
        <v>89</v>
      </c>
      <c r="LU39" s="2" t="s">
        <v>89</v>
      </c>
      <c r="LV39" s="2" t="s">
        <v>89</v>
      </c>
      <c r="LW39" s="2" t="s">
        <v>89</v>
      </c>
      <c r="LX39" s="2" t="s">
        <v>89</v>
      </c>
      <c r="LY39" s="2" t="s">
        <v>89</v>
      </c>
      <c r="MA39" s="2" t="s">
        <v>89</v>
      </c>
      <c r="MB39" s="2" t="s">
        <v>89</v>
      </c>
      <c r="MC39" s="2" t="s">
        <v>89</v>
      </c>
      <c r="MD39" s="2" t="s">
        <v>89</v>
      </c>
      <c r="ME39" s="2" t="s">
        <v>89</v>
      </c>
      <c r="MF39" s="2" t="s">
        <v>89</v>
      </c>
      <c r="MG39" s="2" t="s">
        <v>89</v>
      </c>
      <c r="MH39" s="2" t="s">
        <v>89</v>
      </c>
      <c r="MI39" s="2" t="s">
        <v>89</v>
      </c>
      <c r="MK39" s="2" t="s">
        <v>89</v>
      </c>
      <c r="ML39" s="2" t="s">
        <v>89</v>
      </c>
      <c r="MN39" s="2" t="s">
        <v>89</v>
      </c>
      <c r="MO39" s="2" t="s">
        <v>89</v>
      </c>
      <c r="MP39" s="2" t="s">
        <v>89</v>
      </c>
      <c r="MQ39" s="2" t="s">
        <v>89</v>
      </c>
      <c r="MR39" s="2" t="s">
        <v>89</v>
      </c>
    </row>
    <row r="40" spans="1:356" ht="22.5" customHeight="1" x14ac:dyDescent="0.3">
      <c r="A40" s="15" t="s">
        <v>576</v>
      </c>
      <c r="B40" s="2" t="s">
        <v>59</v>
      </c>
      <c r="D40" s="2" t="s">
        <v>59</v>
      </c>
      <c r="E40" s="2" t="s">
        <v>59</v>
      </c>
      <c r="F40" s="2" t="s">
        <v>59</v>
      </c>
      <c r="G40" s="2" t="s">
        <v>59</v>
      </c>
      <c r="H40" s="2" t="s">
        <v>59</v>
      </c>
      <c r="J40" s="2" t="s">
        <v>59</v>
      </c>
      <c r="K40" s="2" t="s">
        <v>59</v>
      </c>
      <c r="L40" s="2" t="s">
        <v>59</v>
      </c>
      <c r="M40" s="2" t="s">
        <v>59</v>
      </c>
      <c r="O40" s="2" t="s">
        <v>59</v>
      </c>
      <c r="P40" s="2" t="s">
        <v>59</v>
      </c>
      <c r="Q40" s="64"/>
      <c r="R40" s="2" t="s">
        <v>59</v>
      </c>
      <c r="T40" s="2" t="s">
        <v>59</v>
      </c>
      <c r="U40" s="64"/>
      <c r="V40" s="2" t="s">
        <v>59</v>
      </c>
      <c r="W40" s="2" t="s">
        <v>59</v>
      </c>
      <c r="Y40" s="2" t="s">
        <v>59</v>
      </c>
      <c r="Z40" s="2" t="s">
        <v>59</v>
      </c>
      <c r="AB40" s="2" t="s">
        <v>59</v>
      </c>
      <c r="AC40" s="2" t="s">
        <v>59</v>
      </c>
      <c r="AE40" s="2" t="s">
        <v>59</v>
      </c>
      <c r="AG40" s="2" t="s">
        <v>59</v>
      </c>
      <c r="AH40" s="2" t="s">
        <v>59</v>
      </c>
      <c r="AI40" s="2" t="s">
        <v>59</v>
      </c>
      <c r="AK40" s="2" t="s">
        <v>59</v>
      </c>
      <c r="AL40" s="64"/>
      <c r="AM40" s="2" t="s">
        <v>59</v>
      </c>
      <c r="AN40" s="64"/>
      <c r="AO40" s="2" t="s">
        <v>59</v>
      </c>
      <c r="AP40" s="64"/>
      <c r="AQ40" s="2" t="s">
        <v>59</v>
      </c>
      <c r="AR40" s="2" t="s">
        <v>59</v>
      </c>
      <c r="AS40" s="2" t="s">
        <v>59</v>
      </c>
      <c r="AT40" s="64"/>
      <c r="AU40" s="2" t="s">
        <v>59</v>
      </c>
      <c r="AV40" s="2" t="s">
        <v>59</v>
      </c>
      <c r="AW40" s="2" t="s">
        <v>59</v>
      </c>
      <c r="AX40" s="2" t="s">
        <v>59</v>
      </c>
      <c r="AZ40" s="2" t="s">
        <v>59</v>
      </c>
      <c r="BA40" s="2" t="s">
        <v>59</v>
      </c>
      <c r="BB40" s="2" t="s">
        <v>59</v>
      </c>
      <c r="BC40" s="2" t="s">
        <v>59</v>
      </c>
      <c r="BD40" s="64"/>
      <c r="BE40" s="2" t="s">
        <v>59</v>
      </c>
      <c r="BF40" s="2" t="s">
        <v>59</v>
      </c>
      <c r="BG40" s="2" t="s">
        <v>59</v>
      </c>
      <c r="BH40" s="2" t="s">
        <v>59</v>
      </c>
      <c r="BI40" s="2" t="s">
        <v>59</v>
      </c>
      <c r="BJ40" s="64"/>
      <c r="BK40" s="2" t="s">
        <v>59</v>
      </c>
      <c r="BL40" s="2" t="s">
        <v>59</v>
      </c>
      <c r="BM40" s="2" t="s">
        <v>59</v>
      </c>
      <c r="BN40" s="2" t="s">
        <v>59</v>
      </c>
      <c r="BO40" s="2" t="s">
        <v>59</v>
      </c>
      <c r="BQ40" s="2" t="s">
        <v>59</v>
      </c>
      <c r="BS40" s="2" t="s">
        <v>59</v>
      </c>
      <c r="BU40" s="2" t="s">
        <v>59</v>
      </c>
      <c r="BV40" s="2" t="s">
        <v>59</v>
      </c>
      <c r="BW40" s="2" t="s">
        <v>59</v>
      </c>
      <c r="BY40" s="2" t="s">
        <v>59</v>
      </c>
      <c r="BZ40" s="2" t="s">
        <v>59</v>
      </c>
      <c r="CA40" s="2" t="s">
        <v>59</v>
      </c>
      <c r="CB40" s="64"/>
      <c r="CC40" s="2" t="s">
        <v>59</v>
      </c>
      <c r="CD40" s="64"/>
      <c r="CE40" s="2" t="s">
        <v>59</v>
      </c>
      <c r="CF40" s="64"/>
      <c r="CG40" s="2" t="s">
        <v>59</v>
      </c>
      <c r="CH40" s="2" t="s">
        <v>59</v>
      </c>
      <c r="CI40" s="64"/>
      <c r="CJ40" s="2" t="s">
        <v>59</v>
      </c>
      <c r="CL40" s="2" t="s">
        <v>59</v>
      </c>
      <c r="CM40" s="64"/>
      <c r="CN40" s="2" t="s">
        <v>59</v>
      </c>
      <c r="CO40" s="64"/>
      <c r="CP40" s="2" t="s">
        <v>59</v>
      </c>
      <c r="CQ40" s="2" t="s">
        <v>59</v>
      </c>
      <c r="CR40" s="2" t="s">
        <v>59</v>
      </c>
      <c r="CT40" s="2" t="s">
        <v>59</v>
      </c>
      <c r="CV40" s="2" t="s">
        <v>59</v>
      </c>
      <c r="CW40" s="2" t="s">
        <v>59</v>
      </c>
      <c r="CX40" s="2" t="s">
        <v>59</v>
      </c>
      <c r="CZ40" s="2" t="s">
        <v>59</v>
      </c>
      <c r="DB40" s="2" t="s">
        <v>59</v>
      </c>
      <c r="DC40" s="2" t="s">
        <v>59</v>
      </c>
      <c r="DD40" s="2" t="s">
        <v>59</v>
      </c>
      <c r="DF40" s="2" t="s">
        <v>59</v>
      </c>
      <c r="DG40" s="2" t="s">
        <v>59</v>
      </c>
      <c r="DI40" s="2" t="s">
        <v>59</v>
      </c>
      <c r="DJ40" s="2" t="s">
        <v>59</v>
      </c>
      <c r="DK40" s="2" t="s">
        <v>59</v>
      </c>
      <c r="DM40" s="2" t="s">
        <v>59</v>
      </c>
      <c r="DO40" s="2" t="s">
        <v>59</v>
      </c>
      <c r="DP40" s="2" t="s">
        <v>59</v>
      </c>
      <c r="DQ40" s="64"/>
      <c r="DR40" s="2" t="s">
        <v>59</v>
      </c>
      <c r="DS40" s="2" t="s">
        <v>59</v>
      </c>
      <c r="DT40" s="2" t="s">
        <v>59</v>
      </c>
      <c r="DU40" s="64"/>
      <c r="DV40" s="2" t="s">
        <v>59</v>
      </c>
      <c r="DW40" s="64"/>
      <c r="DX40" s="2" t="s">
        <v>59</v>
      </c>
      <c r="DY40" s="64"/>
      <c r="DZ40" s="2" t="s">
        <v>59</v>
      </c>
      <c r="EA40" s="2" t="s">
        <v>59</v>
      </c>
      <c r="EB40" s="2" t="s">
        <v>59</v>
      </c>
      <c r="ED40" s="2" t="s">
        <v>59</v>
      </c>
      <c r="EF40" s="2" t="s">
        <v>59</v>
      </c>
      <c r="EG40" s="2" t="s">
        <v>59</v>
      </c>
      <c r="EH40" s="2" t="s">
        <v>59</v>
      </c>
      <c r="EI40" s="61"/>
      <c r="EJ40" s="2" t="s">
        <v>59</v>
      </c>
      <c r="EK40" s="2" t="s">
        <v>59</v>
      </c>
      <c r="EL40" s="2" t="s">
        <v>59</v>
      </c>
      <c r="EN40" s="2" t="s">
        <v>59</v>
      </c>
      <c r="EP40" s="2" t="s">
        <v>59</v>
      </c>
      <c r="EQ40" s="2" t="s">
        <v>59</v>
      </c>
      <c r="ER40" s="2" t="s">
        <v>59</v>
      </c>
      <c r="ET40" s="2" t="s">
        <v>59</v>
      </c>
      <c r="EU40" s="2" t="s">
        <v>59</v>
      </c>
      <c r="EV40" s="2" t="s">
        <v>59</v>
      </c>
      <c r="EW40" s="2" t="s">
        <v>59</v>
      </c>
      <c r="EY40" s="2" t="s">
        <v>59</v>
      </c>
      <c r="EZ40" s="2" t="s">
        <v>59</v>
      </c>
      <c r="FA40" s="2" t="s">
        <v>59</v>
      </c>
      <c r="FC40" s="2" t="s">
        <v>59</v>
      </c>
      <c r="FE40" s="2" t="s">
        <v>59</v>
      </c>
      <c r="FF40" s="2" t="s">
        <v>59</v>
      </c>
      <c r="FH40" s="2" t="s">
        <v>59</v>
      </c>
      <c r="FI40" s="2" t="s">
        <v>59</v>
      </c>
      <c r="FJ40" s="2" t="s">
        <v>59</v>
      </c>
      <c r="FK40" s="2" t="s">
        <v>59</v>
      </c>
      <c r="FM40" s="2" t="s">
        <v>59</v>
      </c>
      <c r="FN40" s="2" t="s">
        <v>59</v>
      </c>
      <c r="FO40" s="2" t="s">
        <v>59</v>
      </c>
      <c r="FP40" s="2" t="s">
        <v>59</v>
      </c>
      <c r="FR40" s="2" t="s">
        <v>59</v>
      </c>
      <c r="FT40" s="2" t="s">
        <v>59</v>
      </c>
      <c r="FU40" s="2" t="s">
        <v>59</v>
      </c>
      <c r="FV40" s="2" t="s">
        <v>59</v>
      </c>
      <c r="FW40" s="2" t="s">
        <v>59</v>
      </c>
      <c r="FX40" s="2" t="s">
        <v>59</v>
      </c>
      <c r="FZ40" s="2" t="s">
        <v>59</v>
      </c>
      <c r="GA40" s="2" t="s">
        <v>59</v>
      </c>
      <c r="GB40" s="2" t="s">
        <v>59</v>
      </c>
      <c r="GD40" s="2" t="s">
        <v>59</v>
      </c>
      <c r="GE40" s="2" t="s">
        <v>59</v>
      </c>
      <c r="GF40" s="2" t="s">
        <v>59</v>
      </c>
      <c r="GG40" s="2" t="s">
        <v>59</v>
      </c>
      <c r="GI40" s="2" t="s">
        <v>59</v>
      </c>
      <c r="GJ40" s="2" t="s">
        <v>59</v>
      </c>
      <c r="GK40" s="2" t="s">
        <v>59</v>
      </c>
      <c r="GM40" s="2" t="s">
        <v>59</v>
      </c>
      <c r="GN40" s="2" t="s">
        <v>59</v>
      </c>
      <c r="GO40" s="2" t="s">
        <v>59</v>
      </c>
      <c r="GP40" s="2" t="s">
        <v>59</v>
      </c>
      <c r="GR40" s="2" t="s">
        <v>59</v>
      </c>
      <c r="GS40" s="2" t="s">
        <v>59</v>
      </c>
      <c r="GT40" s="2" t="s">
        <v>59</v>
      </c>
      <c r="GU40" s="2" t="s">
        <v>59</v>
      </c>
      <c r="GW40" s="2" t="s">
        <v>59</v>
      </c>
      <c r="GX40" s="2" t="s">
        <v>59</v>
      </c>
      <c r="GZ40" s="2" t="s">
        <v>59</v>
      </c>
      <c r="HA40" s="2" t="s">
        <v>59</v>
      </c>
      <c r="HB40" s="2" t="s">
        <v>59</v>
      </c>
      <c r="HC40" s="2" t="s">
        <v>59</v>
      </c>
      <c r="HE40" s="2" t="s">
        <v>59</v>
      </c>
      <c r="HF40" s="2" t="s">
        <v>59</v>
      </c>
      <c r="HG40" s="2" t="s">
        <v>59</v>
      </c>
      <c r="HH40" s="2" t="s">
        <v>59</v>
      </c>
      <c r="HI40" s="2" t="s">
        <v>59</v>
      </c>
      <c r="HJ40" s="2" t="s">
        <v>59</v>
      </c>
      <c r="HL40" s="2" t="s">
        <v>59</v>
      </c>
      <c r="HM40" s="2" t="s">
        <v>59</v>
      </c>
      <c r="HN40" s="2" t="s">
        <v>59</v>
      </c>
      <c r="HO40" s="2" t="s">
        <v>59</v>
      </c>
      <c r="HQ40" s="2" t="s">
        <v>59</v>
      </c>
      <c r="HR40" s="2" t="s">
        <v>59</v>
      </c>
      <c r="HS40" s="2" t="s">
        <v>59</v>
      </c>
      <c r="HT40" s="2" t="s">
        <v>59</v>
      </c>
      <c r="HV40" s="2" t="s">
        <v>59</v>
      </c>
      <c r="HW40" s="2" t="s">
        <v>59</v>
      </c>
      <c r="HX40" s="2" t="s">
        <v>59</v>
      </c>
      <c r="HY40" s="2" t="s">
        <v>59</v>
      </c>
      <c r="HZ40" s="2" t="s">
        <v>59</v>
      </c>
      <c r="IA40" s="2" t="s">
        <v>59</v>
      </c>
      <c r="IC40" s="2" t="s">
        <v>59</v>
      </c>
      <c r="ID40" s="2" t="s">
        <v>59</v>
      </c>
      <c r="IE40" s="2" t="s">
        <v>59</v>
      </c>
      <c r="IF40" s="2" t="s">
        <v>59</v>
      </c>
      <c r="IG40" s="2" t="s">
        <v>59</v>
      </c>
      <c r="IH40" s="2" t="s">
        <v>59</v>
      </c>
      <c r="IJ40" s="2" t="s">
        <v>59</v>
      </c>
      <c r="IK40" s="2" t="s">
        <v>59</v>
      </c>
      <c r="IL40" s="2" t="s">
        <v>59</v>
      </c>
      <c r="IM40" s="2" t="s">
        <v>59</v>
      </c>
      <c r="IN40" s="64"/>
      <c r="IO40" s="2" t="s">
        <v>59</v>
      </c>
      <c r="IP40" s="2" t="s">
        <v>59</v>
      </c>
      <c r="IQ40" s="2" t="s">
        <v>59</v>
      </c>
      <c r="IR40" s="2" t="s">
        <v>59</v>
      </c>
      <c r="IS40" s="2" t="s">
        <v>59</v>
      </c>
      <c r="IT40" s="64"/>
      <c r="IU40" s="2" t="s">
        <v>59</v>
      </c>
      <c r="IV40" s="2" t="s">
        <v>59</v>
      </c>
      <c r="IW40" s="2" t="s">
        <v>59</v>
      </c>
      <c r="IX40" s="2" t="s">
        <v>59</v>
      </c>
      <c r="IY40" s="2" t="s">
        <v>59</v>
      </c>
      <c r="IZ40" s="2" t="s">
        <v>59</v>
      </c>
      <c r="JA40" s="2" t="s">
        <v>59</v>
      </c>
      <c r="JB40" s="2" t="s">
        <v>59</v>
      </c>
      <c r="JC40" s="2" t="s">
        <v>59</v>
      </c>
      <c r="JE40" s="2" t="s">
        <v>59</v>
      </c>
      <c r="JF40" s="2" t="s">
        <v>59</v>
      </c>
      <c r="JG40" s="2" t="s">
        <v>59</v>
      </c>
      <c r="JI40" s="2" t="s">
        <v>59</v>
      </c>
      <c r="JJ40" s="2" t="s">
        <v>59</v>
      </c>
      <c r="JK40" s="2" t="s">
        <v>59</v>
      </c>
      <c r="JL40" s="2" t="s">
        <v>59</v>
      </c>
      <c r="JM40" s="2" t="s">
        <v>59</v>
      </c>
      <c r="JO40" s="2" t="s">
        <v>8</v>
      </c>
      <c r="JP40" s="2" t="s">
        <v>8</v>
      </c>
      <c r="JQ40" s="2" t="s">
        <v>8</v>
      </c>
      <c r="JR40" s="2" t="s">
        <v>8</v>
      </c>
      <c r="JS40" s="2" t="s">
        <v>8</v>
      </c>
      <c r="JT40" s="2" t="s">
        <v>8</v>
      </c>
      <c r="JU40" s="2" t="s">
        <v>8</v>
      </c>
      <c r="JV40" s="2" t="s">
        <v>8</v>
      </c>
      <c r="JX40" s="2" t="s">
        <v>59</v>
      </c>
      <c r="JY40" s="2" t="s">
        <v>59</v>
      </c>
      <c r="JZ40" s="2" t="s">
        <v>59</v>
      </c>
      <c r="KA40" s="2" t="s">
        <v>59</v>
      </c>
      <c r="KB40" s="2" t="s">
        <v>59</v>
      </c>
      <c r="KC40" s="2" t="s">
        <v>59</v>
      </c>
      <c r="KD40" s="2" t="s">
        <v>59</v>
      </c>
      <c r="KE40" s="64"/>
      <c r="KF40" s="2" t="s">
        <v>59</v>
      </c>
      <c r="KG40" s="2" t="s">
        <v>59</v>
      </c>
      <c r="KH40" s="2" t="s">
        <v>59</v>
      </c>
      <c r="KI40" s="2" t="s">
        <v>59</v>
      </c>
      <c r="KJ40" s="2" t="s">
        <v>59</v>
      </c>
      <c r="KK40" s="2" t="s">
        <v>59</v>
      </c>
      <c r="KL40" s="2" t="s">
        <v>59</v>
      </c>
      <c r="KM40" s="2" t="s">
        <v>59</v>
      </c>
      <c r="KO40" s="2" t="s">
        <v>59</v>
      </c>
      <c r="KQ40" s="2" t="s">
        <v>59</v>
      </c>
      <c r="KS40" s="2" t="s">
        <v>59</v>
      </c>
      <c r="KT40" s="2" t="s">
        <v>59</v>
      </c>
      <c r="KV40" s="2" t="s">
        <v>8</v>
      </c>
      <c r="KW40" s="2" t="s">
        <v>8</v>
      </c>
      <c r="KX40" s="2" t="s">
        <v>8</v>
      </c>
      <c r="KY40" s="2" t="s">
        <v>8</v>
      </c>
      <c r="KZ40" s="64"/>
      <c r="LA40" s="2" t="s">
        <v>8</v>
      </c>
      <c r="LB40" s="2" t="s">
        <v>8</v>
      </c>
      <c r="LD40" s="2" t="s">
        <v>59</v>
      </c>
      <c r="LE40" s="64"/>
      <c r="LF40" s="2" t="s">
        <v>8</v>
      </c>
      <c r="LG40" s="2" t="s">
        <v>8</v>
      </c>
      <c r="LH40" s="2" t="s">
        <v>8</v>
      </c>
      <c r="LI40" s="2" t="s">
        <v>8</v>
      </c>
      <c r="LJ40" s="2" t="s">
        <v>8</v>
      </c>
      <c r="LL40" s="2" t="s">
        <v>566</v>
      </c>
      <c r="LN40" s="2" t="s">
        <v>8</v>
      </c>
      <c r="LO40" s="2" t="s">
        <v>8</v>
      </c>
      <c r="LP40" s="2" t="s">
        <v>8</v>
      </c>
      <c r="LQ40" s="2" t="s">
        <v>8</v>
      </c>
      <c r="LR40" s="2" t="s">
        <v>566</v>
      </c>
      <c r="LS40" s="2" t="s">
        <v>8</v>
      </c>
      <c r="LT40" s="2" t="s">
        <v>8</v>
      </c>
      <c r="LU40" s="2" t="s">
        <v>566</v>
      </c>
      <c r="LV40" s="2" t="s">
        <v>566</v>
      </c>
      <c r="LW40" s="2" t="s">
        <v>566</v>
      </c>
      <c r="LX40" s="2" t="s">
        <v>566</v>
      </c>
      <c r="LY40" s="2" t="s">
        <v>566</v>
      </c>
      <c r="MA40" s="2" t="s">
        <v>8</v>
      </c>
      <c r="MB40" s="2" t="s">
        <v>8</v>
      </c>
      <c r="MC40" s="2" t="s">
        <v>8</v>
      </c>
      <c r="MD40" s="2" t="s">
        <v>8</v>
      </c>
      <c r="ME40" s="2" t="s">
        <v>566</v>
      </c>
      <c r="MF40" s="2" t="s">
        <v>566</v>
      </c>
      <c r="MG40" s="2" t="s">
        <v>566</v>
      </c>
      <c r="MH40" s="2" t="s">
        <v>566</v>
      </c>
      <c r="MI40" s="2" t="s">
        <v>566</v>
      </c>
      <c r="MJ40" s="64"/>
      <c r="MK40" s="2" t="s">
        <v>566</v>
      </c>
      <c r="ML40" s="2" t="s">
        <v>566</v>
      </c>
      <c r="MM40" s="64"/>
      <c r="MN40" s="2" t="s">
        <v>59</v>
      </c>
      <c r="MO40" s="2" t="s">
        <v>59</v>
      </c>
      <c r="MP40" s="2" t="s">
        <v>59</v>
      </c>
      <c r="MQ40" s="2" t="s">
        <v>59</v>
      </c>
      <c r="MR40" s="2" t="s">
        <v>59</v>
      </c>
    </row>
    <row r="41" spans="1:356" ht="22.5" customHeight="1" x14ac:dyDescent="0.3">
      <c r="A41" s="15" t="s">
        <v>29</v>
      </c>
      <c r="B41" s="2" t="s">
        <v>207</v>
      </c>
      <c r="D41" s="2" t="s">
        <v>207</v>
      </c>
      <c r="E41" s="2" t="s">
        <v>207</v>
      </c>
      <c r="F41" s="2" t="s">
        <v>207</v>
      </c>
      <c r="G41" s="2" t="s">
        <v>207</v>
      </c>
      <c r="H41" s="2" t="s">
        <v>207</v>
      </c>
      <c r="J41" s="2" t="s">
        <v>275</v>
      </c>
      <c r="K41" s="2" t="s">
        <v>275</v>
      </c>
      <c r="L41" s="2" t="s">
        <v>275</v>
      </c>
      <c r="M41" s="2" t="s">
        <v>275</v>
      </c>
      <c r="O41" s="2" t="s">
        <v>90</v>
      </c>
      <c r="P41" s="2" t="s">
        <v>90</v>
      </c>
      <c r="R41" s="2" t="s">
        <v>324</v>
      </c>
      <c r="T41" s="2" t="s">
        <v>122</v>
      </c>
      <c r="V41" s="2" t="s">
        <v>122</v>
      </c>
      <c r="W41" s="2" t="s">
        <v>122</v>
      </c>
      <c r="Y41" s="2" t="s">
        <v>180</v>
      </c>
      <c r="Z41" s="2" t="s">
        <v>180</v>
      </c>
      <c r="AB41" s="2" t="s">
        <v>180</v>
      </c>
      <c r="AC41" s="2" t="s">
        <v>180</v>
      </c>
      <c r="AE41" s="2" t="s">
        <v>677</v>
      </c>
      <c r="AG41" s="2" t="s">
        <v>677</v>
      </c>
      <c r="AH41" s="2" t="s">
        <v>677</v>
      </c>
      <c r="AI41" s="2" t="s">
        <v>677</v>
      </c>
      <c r="AK41" s="2" t="s">
        <v>180</v>
      </c>
      <c r="AM41" s="2" t="s">
        <v>677</v>
      </c>
      <c r="AO41" s="2" t="s">
        <v>180</v>
      </c>
      <c r="AQ41" s="2" t="s">
        <v>677</v>
      </c>
      <c r="AR41" s="2" t="s">
        <v>677</v>
      </c>
      <c r="AS41" s="2" t="s">
        <v>677</v>
      </c>
      <c r="AU41" s="2" t="s">
        <v>677</v>
      </c>
      <c r="AV41" s="2" t="s">
        <v>677</v>
      </c>
      <c r="AW41" s="2" t="s">
        <v>677</v>
      </c>
      <c r="AX41" s="2" t="s">
        <v>677</v>
      </c>
      <c r="AZ41" s="2" t="s">
        <v>30</v>
      </c>
      <c r="BA41" s="2" t="s">
        <v>30</v>
      </c>
      <c r="BB41" s="2" t="s">
        <v>30</v>
      </c>
      <c r="BC41" s="2" t="s">
        <v>30</v>
      </c>
      <c r="BE41" s="2" t="s">
        <v>207</v>
      </c>
      <c r="BF41" s="2" t="s">
        <v>207</v>
      </c>
      <c r="BG41" s="2" t="s">
        <v>207</v>
      </c>
      <c r="BH41" s="2" t="s">
        <v>207</v>
      </c>
      <c r="BI41" s="2" t="s">
        <v>207</v>
      </c>
      <c r="BK41" s="2" t="s">
        <v>207</v>
      </c>
      <c r="BL41" s="2" t="s">
        <v>207</v>
      </c>
      <c r="BM41" s="2" t="s">
        <v>207</v>
      </c>
      <c r="BN41" s="2" t="s">
        <v>207</v>
      </c>
      <c r="BO41" s="2" t="s">
        <v>207</v>
      </c>
      <c r="BQ41" s="2" t="s">
        <v>207</v>
      </c>
      <c r="BS41" s="2" t="s">
        <v>122</v>
      </c>
      <c r="BU41" s="2" t="s">
        <v>207</v>
      </c>
      <c r="BV41" s="2" t="s">
        <v>207</v>
      </c>
      <c r="BW41" s="2" t="s">
        <v>207</v>
      </c>
      <c r="BY41" s="2" t="s">
        <v>207</v>
      </c>
      <c r="BZ41" s="2" t="s">
        <v>207</v>
      </c>
      <c r="CA41" s="2" t="s">
        <v>207</v>
      </c>
      <c r="CC41" s="2" t="s">
        <v>207</v>
      </c>
      <c r="CE41" s="2" t="s">
        <v>207</v>
      </c>
      <c r="CG41" s="2" t="s">
        <v>207</v>
      </c>
      <c r="CH41" s="2" t="s">
        <v>207</v>
      </c>
      <c r="CJ41" s="2" t="s">
        <v>207</v>
      </c>
      <c r="CL41" s="2" t="s">
        <v>207</v>
      </c>
      <c r="CN41" s="2" t="s">
        <v>207</v>
      </c>
      <c r="CP41" s="2" t="s">
        <v>207</v>
      </c>
      <c r="CQ41" s="2" t="s">
        <v>207</v>
      </c>
      <c r="CR41" s="2" t="s">
        <v>207</v>
      </c>
      <c r="CT41" s="2" t="s">
        <v>207</v>
      </c>
      <c r="CV41" s="2" t="s">
        <v>207</v>
      </c>
      <c r="CW41" s="2" t="s">
        <v>207</v>
      </c>
      <c r="CX41" s="2" t="s">
        <v>207</v>
      </c>
      <c r="CZ41" s="2" t="s">
        <v>207</v>
      </c>
      <c r="DB41" s="2" t="s">
        <v>90</v>
      </c>
      <c r="DC41" s="2" t="s">
        <v>90</v>
      </c>
      <c r="DD41" s="2" t="s">
        <v>90</v>
      </c>
      <c r="DF41" s="2" t="s">
        <v>1120</v>
      </c>
      <c r="DG41" s="2" t="s">
        <v>1120</v>
      </c>
      <c r="DI41" s="2" t="s">
        <v>1120</v>
      </c>
      <c r="DJ41" s="2" t="s">
        <v>1120</v>
      </c>
      <c r="DK41" s="2" t="s">
        <v>1120</v>
      </c>
      <c r="DM41" s="2" t="s">
        <v>429</v>
      </c>
      <c r="DO41" s="2" t="s">
        <v>429</v>
      </c>
      <c r="DP41" s="2" t="s">
        <v>429</v>
      </c>
      <c r="DR41" s="2" t="s">
        <v>429</v>
      </c>
      <c r="DS41" s="2" t="s">
        <v>429</v>
      </c>
      <c r="DT41" s="2" t="s">
        <v>429</v>
      </c>
      <c r="DV41" s="2" t="s">
        <v>429</v>
      </c>
      <c r="DX41" s="2" t="s">
        <v>1007</v>
      </c>
      <c r="DZ41" s="2" t="s">
        <v>1007</v>
      </c>
      <c r="EA41" s="2" t="s">
        <v>1007</v>
      </c>
      <c r="EB41" s="2" t="s">
        <v>1007</v>
      </c>
      <c r="ED41" s="2" t="s">
        <v>1007</v>
      </c>
      <c r="EF41" s="2" t="s">
        <v>468</v>
      </c>
      <c r="EG41" s="2" t="s">
        <v>468</v>
      </c>
      <c r="EH41" s="2" t="s">
        <v>468</v>
      </c>
      <c r="EI41" s="61"/>
      <c r="EJ41" s="2" t="s">
        <v>468</v>
      </c>
      <c r="EK41" s="2" t="s">
        <v>468</v>
      </c>
      <c r="EL41" s="2" t="s">
        <v>468</v>
      </c>
      <c r="EN41" s="2" t="s">
        <v>468</v>
      </c>
      <c r="EP41" s="2" t="s">
        <v>90</v>
      </c>
      <c r="EQ41" s="2" t="s">
        <v>90</v>
      </c>
      <c r="ER41" s="2" t="s">
        <v>90</v>
      </c>
      <c r="ET41" s="2" t="s">
        <v>90</v>
      </c>
      <c r="EU41" s="2" t="s">
        <v>90</v>
      </c>
      <c r="EV41" s="2" t="s">
        <v>90</v>
      </c>
      <c r="EW41" s="2" t="s">
        <v>90</v>
      </c>
      <c r="EY41" s="2" t="s">
        <v>207</v>
      </c>
      <c r="EZ41" s="2" t="s">
        <v>207</v>
      </c>
      <c r="FA41" s="2" t="s">
        <v>207</v>
      </c>
      <c r="FC41" s="2" t="s">
        <v>207</v>
      </c>
      <c r="FE41" s="2" t="s">
        <v>90</v>
      </c>
      <c r="FF41" s="2" t="s">
        <v>90</v>
      </c>
      <c r="FH41" s="2" t="s">
        <v>90</v>
      </c>
      <c r="FI41" s="2" t="s">
        <v>90</v>
      </c>
      <c r="FJ41" s="2" t="s">
        <v>90</v>
      </c>
      <c r="FK41" s="2" t="s">
        <v>90</v>
      </c>
      <c r="FM41" s="2" t="s">
        <v>90</v>
      </c>
      <c r="FN41" s="2" t="s">
        <v>90</v>
      </c>
      <c r="FO41" s="2" t="s">
        <v>90</v>
      </c>
      <c r="FP41" s="2" t="s">
        <v>90</v>
      </c>
      <c r="FR41" s="2" t="s">
        <v>207</v>
      </c>
      <c r="FT41" s="2" t="s">
        <v>207</v>
      </c>
      <c r="FU41" s="2" t="s">
        <v>207</v>
      </c>
      <c r="FV41" s="2" t="s">
        <v>207</v>
      </c>
      <c r="FW41" s="2" t="s">
        <v>207</v>
      </c>
      <c r="FX41" s="2" t="s">
        <v>207</v>
      </c>
      <c r="FZ41" s="2" t="s">
        <v>237</v>
      </c>
      <c r="GA41" s="2" t="s">
        <v>237</v>
      </c>
      <c r="GB41" s="2" t="s">
        <v>237</v>
      </c>
      <c r="GD41" s="2" t="s">
        <v>237</v>
      </c>
      <c r="GE41" s="2" t="s">
        <v>237</v>
      </c>
      <c r="GF41" s="2" t="s">
        <v>237</v>
      </c>
      <c r="GG41" s="2" t="s">
        <v>237</v>
      </c>
      <c r="GI41" s="2" t="s">
        <v>237</v>
      </c>
      <c r="GJ41" s="2" t="s">
        <v>237</v>
      </c>
      <c r="GK41" s="2" t="s">
        <v>237</v>
      </c>
      <c r="GM41" s="2" t="s">
        <v>237</v>
      </c>
      <c r="GN41" s="2" t="s">
        <v>237</v>
      </c>
      <c r="GO41" s="2" t="s">
        <v>237</v>
      </c>
      <c r="GP41" s="2" t="s">
        <v>237</v>
      </c>
      <c r="GR41" s="2" t="s">
        <v>237</v>
      </c>
      <c r="GS41" s="2" t="s">
        <v>237</v>
      </c>
      <c r="GT41" s="2" t="s">
        <v>237</v>
      </c>
      <c r="GU41" s="2" t="s">
        <v>237</v>
      </c>
      <c r="GW41" s="2" t="s">
        <v>207</v>
      </c>
      <c r="GX41" s="2" t="s">
        <v>207</v>
      </c>
      <c r="GZ41" s="2" t="s">
        <v>90</v>
      </c>
      <c r="HA41" s="2" t="s">
        <v>90</v>
      </c>
      <c r="HB41" s="2" t="s">
        <v>90</v>
      </c>
      <c r="HC41" s="2" t="s">
        <v>90</v>
      </c>
      <c r="HE41" s="2" t="s">
        <v>207</v>
      </c>
      <c r="HF41" s="2" t="s">
        <v>207</v>
      </c>
      <c r="HG41" s="2" t="s">
        <v>207</v>
      </c>
      <c r="HH41" s="2" t="s">
        <v>207</v>
      </c>
      <c r="HI41" s="2" t="s">
        <v>207</v>
      </c>
      <c r="HJ41" s="2" t="s">
        <v>207</v>
      </c>
      <c r="HL41" s="2" t="s">
        <v>207</v>
      </c>
      <c r="HM41" s="2" t="s">
        <v>207</v>
      </c>
      <c r="HN41" s="2" t="s">
        <v>207</v>
      </c>
      <c r="HO41" s="2" t="s">
        <v>207</v>
      </c>
      <c r="HQ41" s="2" t="s">
        <v>90</v>
      </c>
      <c r="HR41" s="2" t="s">
        <v>90</v>
      </c>
      <c r="HS41" s="2" t="s">
        <v>90</v>
      </c>
      <c r="HT41" s="2" t="s">
        <v>90</v>
      </c>
      <c r="HV41" s="2" t="s">
        <v>207</v>
      </c>
      <c r="HW41" s="2" t="s">
        <v>207</v>
      </c>
      <c r="HX41" s="2" t="s">
        <v>207</v>
      </c>
      <c r="HY41" s="2" t="s">
        <v>207</v>
      </c>
      <c r="HZ41" s="2" t="s">
        <v>207</v>
      </c>
      <c r="IA41" s="2" t="s">
        <v>207</v>
      </c>
      <c r="IC41" s="2" t="s">
        <v>207</v>
      </c>
      <c r="ID41" s="2" t="s">
        <v>207</v>
      </c>
      <c r="IE41" s="2" t="s">
        <v>207</v>
      </c>
      <c r="IF41" s="2" t="s">
        <v>207</v>
      </c>
      <c r="IG41" s="2" t="s">
        <v>207</v>
      </c>
      <c r="IH41" s="2" t="s">
        <v>207</v>
      </c>
      <c r="IJ41" s="2" t="s">
        <v>275</v>
      </c>
      <c r="IK41" s="2" t="s">
        <v>275</v>
      </c>
      <c r="IL41" s="2" t="s">
        <v>275</v>
      </c>
      <c r="IM41" s="2" t="s">
        <v>275</v>
      </c>
      <c r="IO41" s="2" t="s">
        <v>275</v>
      </c>
      <c r="IP41" s="2" t="s">
        <v>275</v>
      </c>
      <c r="IQ41" s="2" t="s">
        <v>275</v>
      </c>
      <c r="IR41" s="2" t="s">
        <v>275</v>
      </c>
      <c r="IS41" s="2" t="s">
        <v>275</v>
      </c>
      <c r="IU41" s="2" t="s">
        <v>275</v>
      </c>
      <c r="IV41" s="2" t="s">
        <v>275</v>
      </c>
      <c r="IW41" s="2" t="s">
        <v>275</v>
      </c>
      <c r="IX41" s="2" t="s">
        <v>275</v>
      </c>
      <c r="IY41" s="2" t="s">
        <v>275</v>
      </c>
      <c r="IZ41" s="2" t="s">
        <v>275</v>
      </c>
      <c r="JA41" s="2" t="s">
        <v>275</v>
      </c>
      <c r="JB41" s="2" t="s">
        <v>275</v>
      </c>
      <c r="JC41" s="2" t="s">
        <v>275</v>
      </c>
      <c r="JE41" s="2" t="s">
        <v>90</v>
      </c>
      <c r="JF41" s="2" t="s">
        <v>90</v>
      </c>
      <c r="JG41" s="2" t="s">
        <v>90</v>
      </c>
      <c r="JI41" s="2" t="s">
        <v>90</v>
      </c>
      <c r="JJ41" s="2" t="s">
        <v>90</v>
      </c>
      <c r="JK41" s="2" t="s">
        <v>90</v>
      </c>
      <c r="JL41" s="2" t="s">
        <v>90</v>
      </c>
      <c r="JM41" s="2" t="s">
        <v>90</v>
      </c>
      <c r="JO41" s="2" t="s">
        <v>90</v>
      </c>
      <c r="JP41" s="2" t="s">
        <v>90</v>
      </c>
      <c r="JQ41" s="2" t="s">
        <v>90</v>
      </c>
      <c r="JR41" s="2" t="s">
        <v>90</v>
      </c>
      <c r="JS41" s="2" t="s">
        <v>90</v>
      </c>
      <c r="JT41" s="2" t="s">
        <v>90</v>
      </c>
      <c r="JU41" s="2" t="s">
        <v>90</v>
      </c>
      <c r="JV41" s="2" t="s">
        <v>90</v>
      </c>
      <c r="JX41" s="2" t="s">
        <v>90</v>
      </c>
      <c r="JY41" s="2" t="s">
        <v>90</v>
      </c>
      <c r="JZ41" s="2" t="s">
        <v>90</v>
      </c>
      <c r="KA41" s="2" t="s">
        <v>90</v>
      </c>
      <c r="KB41" s="2" t="s">
        <v>90</v>
      </c>
      <c r="KC41" s="2" t="s">
        <v>90</v>
      </c>
      <c r="KD41" s="2" t="s">
        <v>90</v>
      </c>
      <c r="KF41" s="2" t="s">
        <v>90</v>
      </c>
      <c r="KG41" s="2" t="s">
        <v>90</v>
      </c>
      <c r="KH41" s="2" t="s">
        <v>90</v>
      </c>
      <c r="KI41" s="2" t="s">
        <v>90</v>
      </c>
      <c r="KJ41" s="2" t="s">
        <v>90</v>
      </c>
      <c r="KK41" s="2" t="s">
        <v>90</v>
      </c>
      <c r="KL41" s="2" t="s">
        <v>90</v>
      </c>
      <c r="KM41" s="2" t="s">
        <v>90</v>
      </c>
      <c r="KO41" s="2" t="s">
        <v>108</v>
      </c>
      <c r="KQ41" s="2" t="s">
        <v>324</v>
      </c>
      <c r="KS41" s="2" t="s">
        <v>815</v>
      </c>
      <c r="KT41" s="2" t="s">
        <v>815</v>
      </c>
      <c r="KV41" s="2" t="s">
        <v>815</v>
      </c>
      <c r="KW41" s="2" t="s">
        <v>815</v>
      </c>
      <c r="KX41" s="2" t="s">
        <v>815</v>
      </c>
      <c r="KY41" s="2" t="s">
        <v>815</v>
      </c>
      <c r="LA41" s="2" t="s">
        <v>815</v>
      </c>
      <c r="LB41" s="2" t="s">
        <v>815</v>
      </c>
      <c r="LD41" s="2" t="s">
        <v>275</v>
      </c>
      <c r="LF41" s="2" t="s">
        <v>913</v>
      </c>
      <c r="LG41" s="2" t="s">
        <v>913</v>
      </c>
      <c r="LH41" s="2" t="s">
        <v>913</v>
      </c>
      <c r="LI41" s="2" t="s">
        <v>913</v>
      </c>
      <c r="LJ41" s="2" t="s">
        <v>913</v>
      </c>
      <c r="LL41" s="2" t="s">
        <v>324</v>
      </c>
      <c r="LN41" s="2" t="s">
        <v>90</v>
      </c>
      <c r="LO41" s="2" t="s">
        <v>90</v>
      </c>
      <c r="LP41" s="2" t="s">
        <v>90</v>
      </c>
      <c r="LQ41" s="2" t="s">
        <v>90</v>
      </c>
      <c r="LR41" s="2" t="s">
        <v>90</v>
      </c>
      <c r="LS41" s="2" t="s">
        <v>90</v>
      </c>
      <c r="LT41" s="2" t="s">
        <v>90</v>
      </c>
      <c r="LU41" s="2" t="s">
        <v>90</v>
      </c>
      <c r="LV41" s="2" t="s">
        <v>90</v>
      </c>
      <c r="LW41" s="2" t="s">
        <v>90</v>
      </c>
      <c r="LX41" s="2" t="s">
        <v>90</v>
      </c>
      <c r="LY41" s="2" t="s">
        <v>90</v>
      </c>
      <c r="MA41" s="2" t="s">
        <v>90</v>
      </c>
      <c r="MB41" s="2" t="s">
        <v>90</v>
      </c>
      <c r="MC41" s="2" t="s">
        <v>90</v>
      </c>
      <c r="MD41" s="2" t="s">
        <v>90</v>
      </c>
      <c r="ME41" s="2" t="s">
        <v>90</v>
      </c>
      <c r="MF41" s="2" t="s">
        <v>90</v>
      </c>
      <c r="MG41" s="2" t="s">
        <v>90</v>
      </c>
      <c r="MH41" s="2" t="s">
        <v>90</v>
      </c>
      <c r="MI41" s="2" t="s">
        <v>90</v>
      </c>
      <c r="MK41" s="2" t="s">
        <v>567</v>
      </c>
      <c r="ML41" s="2" t="s">
        <v>567</v>
      </c>
      <c r="MN41" s="2" t="s">
        <v>1271</v>
      </c>
      <c r="MO41" s="2" t="s">
        <v>1271</v>
      </c>
      <c r="MP41" s="2" t="s">
        <v>1271</v>
      </c>
      <c r="MQ41" s="2" t="s">
        <v>1271</v>
      </c>
      <c r="MR41" s="2" t="s">
        <v>1271</v>
      </c>
    </row>
    <row r="42" spans="1:356" ht="22.5" customHeight="1" x14ac:dyDescent="0.3">
      <c r="A42" s="15" t="s">
        <v>31</v>
      </c>
      <c r="B42" s="2" t="s">
        <v>1327</v>
      </c>
      <c r="D42" s="2" t="s">
        <v>1327</v>
      </c>
      <c r="E42" s="2" t="s">
        <v>1327</v>
      </c>
      <c r="F42" s="2" t="s">
        <v>1327</v>
      </c>
      <c r="G42" s="2" t="s">
        <v>1327</v>
      </c>
      <c r="H42" s="2" t="s">
        <v>1327</v>
      </c>
      <c r="J42" s="2" t="s">
        <v>1327</v>
      </c>
      <c r="K42" s="2" t="s">
        <v>1327</v>
      </c>
      <c r="L42" s="2" t="s">
        <v>1327</v>
      </c>
      <c r="M42" s="2" t="s">
        <v>1327</v>
      </c>
      <c r="O42" s="2" t="s">
        <v>1327</v>
      </c>
      <c r="P42" s="2" t="s">
        <v>1327</v>
      </c>
      <c r="R42" s="2" t="s">
        <v>1327</v>
      </c>
      <c r="T42" s="2" t="s">
        <v>123</v>
      </c>
      <c r="V42" s="2" t="s">
        <v>123</v>
      </c>
      <c r="W42" s="2" t="s">
        <v>1440</v>
      </c>
      <c r="Y42" s="2" t="s">
        <v>32</v>
      </c>
      <c r="Z42" s="2" t="s">
        <v>32</v>
      </c>
      <c r="AB42" s="2" t="s">
        <v>32</v>
      </c>
      <c r="AC42" s="2" t="s">
        <v>32</v>
      </c>
      <c r="AE42" s="2" t="s">
        <v>678</v>
      </c>
      <c r="AG42" s="2" t="s">
        <v>1431</v>
      </c>
      <c r="AH42" s="2" t="s">
        <v>1431</v>
      </c>
      <c r="AI42" s="2" t="s">
        <v>1431</v>
      </c>
      <c r="AK42" s="2" t="s">
        <v>696</v>
      </c>
      <c r="AM42" s="2" t="s">
        <v>1475</v>
      </c>
      <c r="AO42" s="2" t="s">
        <v>32</v>
      </c>
      <c r="AQ42" s="2" t="s">
        <v>678</v>
      </c>
      <c r="AR42" s="2" t="s">
        <v>678</v>
      </c>
      <c r="AS42" s="2" t="s">
        <v>678</v>
      </c>
      <c r="AU42" s="2" t="s">
        <v>1431</v>
      </c>
      <c r="AV42" s="2" t="s">
        <v>1431</v>
      </c>
      <c r="AW42" s="2" t="s">
        <v>1431</v>
      </c>
      <c r="AX42" s="2" t="s">
        <v>1431</v>
      </c>
      <c r="AZ42" s="2" t="s">
        <v>32</v>
      </c>
      <c r="BA42" s="2" t="s">
        <v>32</v>
      </c>
      <c r="BB42" s="2" t="s">
        <v>32</v>
      </c>
      <c r="BC42" s="2" t="s">
        <v>32</v>
      </c>
      <c r="BE42" s="2" t="s">
        <v>678</v>
      </c>
      <c r="BF42" s="2" t="s">
        <v>678</v>
      </c>
      <c r="BG42" s="2" t="s">
        <v>678</v>
      </c>
      <c r="BH42" s="2" t="s">
        <v>678</v>
      </c>
      <c r="BI42" s="2" t="s">
        <v>678</v>
      </c>
      <c r="BK42" s="2" t="s">
        <v>1431</v>
      </c>
      <c r="BL42" s="2" t="s">
        <v>1431</v>
      </c>
      <c r="BM42" s="2" t="s">
        <v>1431</v>
      </c>
      <c r="BN42" s="2" t="s">
        <v>1431</v>
      </c>
      <c r="BO42" s="2" t="s">
        <v>1431</v>
      </c>
      <c r="BQ42" s="2" t="s">
        <v>1760</v>
      </c>
      <c r="BS42" s="2" t="s">
        <v>1327</v>
      </c>
      <c r="BU42" s="2" t="s">
        <v>723</v>
      </c>
      <c r="BV42" s="2" t="s">
        <v>723</v>
      </c>
      <c r="BW42" s="2" t="s">
        <v>723</v>
      </c>
      <c r="BY42" s="2" t="s">
        <v>1433</v>
      </c>
      <c r="BZ42" s="2" t="s">
        <v>1433</v>
      </c>
      <c r="CA42" s="2" t="s">
        <v>1433</v>
      </c>
      <c r="CC42" s="2" t="s">
        <v>1433</v>
      </c>
      <c r="CE42" s="2" t="s">
        <v>91</v>
      </c>
      <c r="CG42" s="2" t="s">
        <v>1327</v>
      </c>
      <c r="CH42" s="2" t="s">
        <v>1327</v>
      </c>
      <c r="CJ42" s="2" t="s">
        <v>1433</v>
      </c>
      <c r="CL42" s="2" t="s">
        <v>723</v>
      </c>
      <c r="CN42" s="2" t="s">
        <v>723</v>
      </c>
      <c r="CP42" s="2" t="s">
        <v>1433</v>
      </c>
      <c r="CQ42" s="2" t="s">
        <v>1433</v>
      </c>
      <c r="CR42" s="2" t="s">
        <v>1433</v>
      </c>
      <c r="CT42" s="2" t="s">
        <v>1433</v>
      </c>
      <c r="CV42" s="2" t="s">
        <v>1327</v>
      </c>
      <c r="CW42" s="2" t="s">
        <v>1327</v>
      </c>
      <c r="CX42" s="2" t="s">
        <v>1327</v>
      </c>
      <c r="CZ42" s="2" t="s">
        <v>1433</v>
      </c>
      <c r="DB42" s="2" t="s">
        <v>1454</v>
      </c>
      <c r="DC42" s="2" t="s">
        <v>1454</v>
      </c>
      <c r="DD42" s="2" t="s">
        <v>1454</v>
      </c>
      <c r="DF42" s="2" t="s">
        <v>1121</v>
      </c>
      <c r="DG42" s="2" t="s">
        <v>1121</v>
      </c>
      <c r="DI42" s="2" t="s">
        <v>1438</v>
      </c>
      <c r="DJ42" s="2" t="s">
        <v>1438</v>
      </c>
      <c r="DK42" s="2" t="s">
        <v>1438</v>
      </c>
      <c r="DM42" s="2" t="s">
        <v>91</v>
      </c>
      <c r="DO42" s="2" t="s">
        <v>1327</v>
      </c>
      <c r="DP42" s="2" t="s">
        <v>1327</v>
      </c>
      <c r="DR42" s="2" t="s">
        <v>1327</v>
      </c>
      <c r="DS42" s="2" t="s">
        <v>1327</v>
      </c>
      <c r="DT42" s="2" t="s">
        <v>1327</v>
      </c>
      <c r="DV42" s="2" t="s">
        <v>1433</v>
      </c>
      <c r="DX42" s="2" t="s">
        <v>123</v>
      </c>
      <c r="DZ42" s="2" t="s">
        <v>1440</v>
      </c>
      <c r="EA42" s="2" t="s">
        <v>1440</v>
      </c>
      <c r="EB42" s="2" t="s">
        <v>1440</v>
      </c>
      <c r="ED42" s="2" t="s">
        <v>1440</v>
      </c>
      <c r="EF42" s="2" t="s">
        <v>1327</v>
      </c>
      <c r="EG42" s="2" t="s">
        <v>1327</v>
      </c>
      <c r="EH42" s="2" t="s">
        <v>1327</v>
      </c>
      <c r="EI42" s="61"/>
      <c r="EJ42" s="2" t="s">
        <v>1327</v>
      </c>
      <c r="EK42" s="2" t="s">
        <v>1327</v>
      </c>
      <c r="EL42" s="2" t="s">
        <v>1327</v>
      </c>
      <c r="EN42" s="2" t="s">
        <v>1327</v>
      </c>
      <c r="EP42" s="2" t="s">
        <v>1327</v>
      </c>
      <c r="EQ42" s="2" t="s">
        <v>1327</v>
      </c>
      <c r="ER42" s="2" t="s">
        <v>1327</v>
      </c>
      <c r="ET42" s="2" t="s">
        <v>1327</v>
      </c>
      <c r="EU42" s="2" t="s">
        <v>1327</v>
      </c>
      <c r="EV42" s="2" t="s">
        <v>1327</v>
      </c>
      <c r="EW42" s="2" t="s">
        <v>1327</v>
      </c>
      <c r="EY42" s="2" t="s">
        <v>1327</v>
      </c>
      <c r="EZ42" s="2" t="s">
        <v>1327</v>
      </c>
      <c r="FA42" s="2" t="s">
        <v>1327</v>
      </c>
      <c r="FC42" s="2" t="s">
        <v>91</v>
      </c>
      <c r="FE42" s="2" t="s">
        <v>91</v>
      </c>
      <c r="FF42" s="2" t="s">
        <v>91</v>
      </c>
      <c r="FH42" s="2" t="s">
        <v>1327</v>
      </c>
      <c r="FI42" s="2" t="s">
        <v>1327</v>
      </c>
      <c r="FJ42" s="2" t="s">
        <v>1327</v>
      </c>
      <c r="FK42" s="2" t="s">
        <v>1327</v>
      </c>
      <c r="FM42" s="2" t="s">
        <v>1327</v>
      </c>
      <c r="FN42" s="2" t="s">
        <v>1327</v>
      </c>
      <c r="FO42" s="2" t="s">
        <v>1327</v>
      </c>
      <c r="FP42" s="2" t="s">
        <v>1327</v>
      </c>
      <c r="FR42" s="2" t="s">
        <v>91</v>
      </c>
      <c r="FT42" s="2" t="s">
        <v>1327</v>
      </c>
      <c r="FU42" s="2" t="s">
        <v>1327</v>
      </c>
      <c r="FV42" s="2" t="s">
        <v>1327</v>
      </c>
      <c r="FW42" s="2" t="s">
        <v>1327</v>
      </c>
      <c r="FX42" s="2" t="s">
        <v>1327</v>
      </c>
      <c r="FZ42" s="2" t="s">
        <v>91</v>
      </c>
      <c r="GA42" s="2" t="s">
        <v>1327</v>
      </c>
      <c r="GB42" s="2" t="s">
        <v>91</v>
      </c>
      <c r="GD42" s="2" t="s">
        <v>91</v>
      </c>
      <c r="GE42" s="2" t="s">
        <v>91</v>
      </c>
      <c r="GF42" s="2" t="s">
        <v>91</v>
      </c>
      <c r="GG42" s="2" t="s">
        <v>91</v>
      </c>
      <c r="GI42" s="2" t="s">
        <v>91</v>
      </c>
      <c r="GJ42" s="2" t="s">
        <v>1327</v>
      </c>
      <c r="GK42" s="2" t="s">
        <v>91</v>
      </c>
      <c r="GM42" s="2" t="s">
        <v>91</v>
      </c>
      <c r="GN42" s="2" t="s">
        <v>91</v>
      </c>
      <c r="GO42" s="2" t="s">
        <v>91</v>
      </c>
      <c r="GP42" s="2" t="s">
        <v>91</v>
      </c>
      <c r="GR42" s="2" t="s">
        <v>1327</v>
      </c>
      <c r="GS42" s="2" t="s">
        <v>1327</v>
      </c>
      <c r="GT42" s="2" t="s">
        <v>1327</v>
      </c>
      <c r="GU42" s="2" t="s">
        <v>1327</v>
      </c>
      <c r="GW42" s="2" t="s">
        <v>91</v>
      </c>
      <c r="GX42" s="2" t="s">
        <v>91</v>
      </c>
      <c r="GZ42" s="2" t="s">
        <v>1327</v>
      </c>
      <c r="HA42" s="2" t="s">
        <v>1327</v>
      </c>
      <c r="HB42" s="2" t="s">
        <v>1327</v>
      </c>
      <c r="HC42" s="2" t="s">
        <v>1327</v>
      </c>
      <c r="HE42" s="2" t="s">
        <v>1327</v>
      </c>
      <c r="HF42" s="2" t="s">
        <v>1327</v>
      </c>
      <c r="HG42" s="2" t="s">
        <v>1327</v>
      </c>
      <c r="HH42" s="2" t="s">
        <v>1327</v>
      </c>
      <c r="HI42" s="2" t="s">
        <v>1327</v>
      </c>
      <c r="HJ42" s="2" t="s">
        <v>1327</v>
      </c>
      <c r="HL42" s="2" t="s">
        <v>91</v>
      </c>
      <c r="HM42" s="2" t="s">
        <v>91</v>
      </c>
      <c r="HN42" s="2" t="s">
        <v>91</v>
      </c>
      <c r="HO42" s="2" t="s">
        <v>91</v>
      </c>
      <c r="HQ42" s="2" t="s">
        <v>1327</v>
      </c>
      <c r="HR42" s="2" t="s">
        <v>1327</v>
      </c>
      <c r="HS42" s="2" t="s">
        <v>1327</v>
      </c>
      <c r="HT42" s="2" t="s">
        <v>1327</v>
      </c>
      <c r="HV42" s="2" t="s">
        <v>1327</v>
      </c>
      <c r="HW42" s="2" t="s">
        <v>1327</v>
      </c>
      <c r="HX42" s="2" t="s">
        <v>1327</v>
      </c>
      <c r="HY42" s="2" t="s">
        <v>1327</v>
      </c>
      <c r="HZ42" s="2" t="s">
        <v>1327</v>
      </c>
      <c r="IA42" s="2" t="s">
        <v>1327</v>
      </c>
      <c r="IC42" s="2" t="s">
        <v>1327</v>
      </c>
      <c r="ID42" s="2" t="s">
        <v>1327</v>
      </c>
      <c r="IE42" s="2" t="s">
        <v>1327</v>
      </c>
      <c r="IF42" s="2" t="s">
        <v>1327</v>
      </c>
      <c r="IG42" s="2" t="s">
        <v>1327</v>
      </c>
      <c r="IH42" s="2" t="s">
        <v>1327</v>
      </c>
      <c r="IJ42" s="2" t="s">
        <v>91</v>
      </c>
      <c r="IK42" s="2" t="s">
        <v>91</v>
      </c>
      <c r="IL42" s="2" t="s">
        <v>91</v>
      </c>
      <c r="IM42" s="2" t="s">
        <v>91</v>
      </c>
      <c r="IO42" s="2" t="s">
        <v>1327</v>
      </c>
      <c r="IP42" s="2" t="s">
        <v>1327</v>
      </c>
      <c r="IQ42" s="2" t="s">
        <v>1327</v>
      </c>
      <c r="IR42" s="2" t="s">
        <v>1327</v>
      </c>
      <c r="IS42" s="2" t="s">
        <v>1327</v>
      </c>
      <c r="IU42" s="2" t="s">
        <v>1327</v>
      </c>
      <c r="IV42" s="2" t="s">
        <v>1327</v>
      </c>
      <c r="IW42" s="2" t="s">
        <v>1327</v>
      </c>
      <c r="IX42" s="2" t="s">
        <v>1327</v>
      </c>
      <c r="IY42" s="2" t="s">
        <v>1327</v>
      </c>
      <c r="IZ42" s="2" t="s">
        <v>1327</v>
      </c>
      <c r="JA42" s="2" t="s">
        <v>1327</v>
      </c>
      <c r="JB42" s="2" t="s">
        <v>1327</v>
      </c>
      <c r="JC42" s="2" t="s">
        <v>1327</v>
      </c>
      <c r="JE42" s="2" t="s">
        <v>91</v>
      </c>
      <c r="JF42" s="2" t="s">
        <v>91</v>
      </c>
      <c r="JG42" s="2" t="s">
        <v>91</v>
      </c>
      <c r="JI42" s="2" t="s">
        <v>1327</v>
      </c>
      <c r="JJ42" s="2" t="s">
        <v>1327</v>
      </c>
      <c r="JK42" s="2" t="s">
        <v>1327</v>
      </c>
      <c r="JL42" s="2" t="s">
        <v>1327</v>
      </c>
      <c r="JM42" s="2" t="s">
        <v>1327</v>
      </c>
      <c r="JO42" s="2" t="s">
        <v>91</v>
      </c>
      <c r="JP42" s="2" t="s">
        <v>91</v>
      </c>
      <c r="JQ42" s="2" t="s">
        <v>91</v>
      </c>
      <c r="JR42" s="2" t="s">
        <v>91</v>
      </c>
      <c r="JS42" s="2" t="s">
        <v>91</v>
      </c>
      <c r="JT42" s="2" t="s">
        <v>1327</v>
      </c>
      <c r="JU42" s="2" t="s">
        <v>91</v>
      </c>
      <c r="JV42" s="2" t="s">
        <v>91</v>
      </c>
      <c r="JX42" s="2" t="s">
        <v>1327</v>
      </c>
      <c r="JY42" s="2" t="s">
        <v>1327</v>
      </c>
      <c r="JZ42" s="2" t="s">
        <v>1327</v>
      </c>
      <c r="KA42" s="2" t="s">
        <v>1327</v>
      </c>
      <c r="KB42" s="2" t="s">
        <v>1327</v>
      </c>
      <c r="KC42" s="2" t="s">
        <v>1327</v>
      </c>
      <c r="KD42" s="2" t="s">
        <v>1327</v>
      </c>
      <c r="KF42" s="2" t="s">
        <v>1327</v>
      </c>
      <c r="KG42" s="2" t="s">
        <v>1327</v>
      </c>
      <c r="KH42" s="2" t="s">
        <v>1327</v>
      </c>
      <c r="KI42" s="2" t="s">
        <v>1327</v>
      </c>
      <c r="KJ42" s="2" t="s">
        <v>1327</v>
      </c>
      <c r="KK42" s="2" t="s">
        <v>1327</v>
      </c>
      <c r="KL42" s="2" t="s">
        <v>1327</v>
      </c>
      <c r="KM42" s="2" t="s">
        <v>1327</v>
      </c>
      <c r="KO42" s="2" t="s">
        <v>109</v>
      </c>
      <c r="KQ42" s="2" t="s">
        <v>91</v>
      </c>
      <c r="KS42" s="2" t="s">
        <v>91</v>
      </c>
      <c r="KT42" s="2" t="s">
        <v>91</v>
      </c>
      <c r="KV42" s="2" t="s">
        <v>91</v>
      </c>
      <c r="KW42" s="2" t="s">
        <v>91</v>
      </c>
      <c r="KX42" s="2" t="s">
        <v>91</v>
      </c>
      <c r="KY42" s="2" t="s">
        <v>1327</v>
      </c>
      <c r="LA42" s="2" t="s">
        <v>91</v>
      </c>
      <c r="LB42" s="2" t="s">
        <v>91</v>
      </c>
      <c r="LD42" s="2" t="s">
        <v>91</v>
      </c>
      <c r="LF42" s="2" t="s">
        <v>91</v>
      </c>
      <c r="LG42" s="2" t="s">
        <v>91</v>
      </c>
      <c r="LH42" s="2" t="s">
        <v>91</v>
      </c>
      <c r="LI42" s="2" t="s">
        <v>91</v>
      </c>
      <c r="LJ42" s="2" t="s">
        <v>91</v>
      </c>
      <c r="LL42" s="2" t="s">
        <v>123</v>
      </c>
      <c r="LN42" s="2" t="s">
        <v>123</v>
      </c>
      <c r="LO42" s="2" t="s">
        <v>123</v>
      </c>
      <c r="LP42" s="2" t="s">
        <v>123</v>
      </c>
      <c r="LQ42" s="2" t="s">
        <v>123</v>
      </c>
      <c r="LR42" s="2" t="s">
        <v>123</v>
      </c>
      <c r="LS42" s="2" t="s">
        <v>123</v>
      </c>
      <c r="LT42" s="2" t="s">
        <v>123</v>
      </c>
      <c r="LU42" s="2" t="s">
        <v>123</v>
      </c>
      <c r="LV42" s="2" t="s">
        <v>123</v>
      </c>
      <c r="LW42" s="2" t="s">
        <v>123</v>
      </c>
      <c r="LX42" s="2" t="s">
        <v>123</v>
      </c>
      <c r="LY42" s="2" t="s">
        <v>123</v>
      </c>
      <c r="MA42" s="2" t="s">
        <v>123</v>
      </c>
      <c r="MB42" s="2" t="s">
        <v>123</v>
      </c>
      <c r="MC42" s="2" t="s">
        <v>123</v>
      </c>
      <c r="MD42" s="2" t="s">
        <v>123</v>
      </c>
      <c r="ME42" s="2" t="s">
        <v>123</v>
      </c>
      <c r="MF42" s="2" t="s">
        <v>123</v>
      </c>
      <c r="MG42" s="2" t="s">
        <v>123</v>
      </c>
      <c r="MH42" s="2" t="s">
        <v>123</v>
      </c>
      <c r="MI42" s="2" t="s">
        <v>123</v>
      </c>
      <c r="MK42" s="2" t="s">
        <v>123</v>
      </c>
      <c r="ML42" s="2" t="s">
        <v>123</v>
      </c>
      <c r="MN42" s="2" t="s">
        <v>342</v>
      </c>
      <c r="MO42" s="2" t="s">
        <v>342</v>
      </c>
      <c r="MP42" s="2" t="s">
        <v>342</v>
      </c>
      <c r="MQ42" s="2" t="s">
        <v>1121</v>
      </c>
      <c r="MR42" s="2" t="s">
        <v>1121</v>
      </c>
    </row>
    <row r="43" spans="1:356" ht="22.5" customHeight="1" x14ac:dyDescent="0.3">
      <c r="A43" s="15" t="s">
        <v>80</v>
      </c>
      <c r="B43" s="12" t="s">
        <v>92</v>
      </c>
      <c r="D43" s="12" t="s">
        <v>92</v>
      </c>
      <c r="E43" s="12" t="s">
        <v>92</v>
      </c>
      <c r="F43" s="12" t="s">
        <v>92</v>
      </c>
      <c r="G43" s="12" t="s">
        <v>92</v>
      </c>
      <c r="H43" s="12" t="s">
        <v>92</v>
      </c>
      <c r="J43" s="12" t="s">
        <v>92</v>
      </c>
      <c r="K43" s="12" t="s">
        <v>92</v>
      </c>
      <c r="L43" s="12" t="s">
        <v>92</v>
      </c>
      <c r="M43" s="12" t="s">
        <v>92</v>
      </c>
      <c r="O43" s="12" t="s">
        <v>92</v>
      </c>
      <c r="P43" s="12" t="s">
        <v>92</v>
      </c>
      <c r="R43" s="12" t="s">
        <v>92</v>
      </c>
      <c r="T43" s="2" t="s">
        <v>8</v>
      </c>
      <c r="V43" s="2" t="s">
        <v>8</v>
      </c>
      <c r="W43" s="2" t="s">
        <v>8</v>
      </c>
      <c r="Y43" s="2" t="s">
        <v>59</v>
      </c>
      <c r="Z43" s="2" t="s">
        <v>59</v>
      </c>
      <c r="AB43" s="2" t="s">
        <v>59</v>
      </c>
      <c r="AC43" s="2" t="s">
        <v>59</v>
      </c>
      <c r="AE43" s="2" t="s">
        <v>59</v>
      </c>
      <c r="AG43" s="2" t="s">
        <v>59</v>
      </c>
      <c r="AH43" s="2" t="s">
        <v>59</v>
      </c>
      <c r="AI43" s="2" t="s">
        <v>59</v>
      </c>
      <c r="AK43" s="2" t="s">
        <v>59</v>
      </c>
      <c r="AM43" s="2" t="s">
        <v>59</v>
      </c>
      <c r="AO43" s="2" t="s">
        <v>59</v>
      </c>
      <c r="AQ43" s="2" t="s">
        <v>59</v>
      </c>
      <c r="AR43" s="2" t="s">
        <v>59</v>
      </c>
      <c r="AS43" s="2" t="s">
        <v>59</v>
      </c>
      <c r="AU43" s="2" t="s">
        <v>59</v>
      </c>
      <c r="AV43" s="2" t="s">
        <v>59</v>
      </c>
      <c r="AW43" s="2" t="s">
        <v>59</v>
      </c>
      <c r="AX43" s="2" t="s">
        <v>59</v>
      </c>
      <c r="AZ43" s="2" t="s">
        <v>59</v>
      </c>
      <c r="BA43" s="2" t="s">
        <v>59</v>
      </c>
      <c r="BB43" s="2" t="s">
        <v>59</v>
      </c>
      <c r="BC43" s="2" t="s">
        <v>59</v>
      </c>
      <c r="BE43" s="2" t="s">
        <v>59</v>
      </c>
      <c r="BF43" s="2" t="s">
        <v>59</v>
      </c>
      <c r="BG43" s="2" t="s">
        <v>59</v>
      </c>
      <c r="BH43" s="2" t="s">
        <v>59</v>
      </c>
      <c r="BI43" s="2" t="s">
        <v>59</v>
      </c>
      <c r="BK43" s="2" t="s">
        <v>59</v>
      </c>
      <c r="BL43" s="2" t="s">
        <v>59</v>
      </c>
      <c r="BM43" s="2" t="s">
        <v>59</v>
      </c>
      <c r="BN43" s="2" t="s">
        <v>59</v>
      </c>
      <c r="BO43" s="2" t="s">
        <v>59</v>
      </c>
      <c r="BQ43" s="2" t="s">
        <v>59</v>
      </c>
      <c r="BS43" s="2" t="s">
        <v>59</v>
      </c>
      <c r="BU43" s="2" t="s">
        <v>59</v>
      </c>
      <c r="BV43" s="2" t="s">
        <v>59</v>
      </c>
      <c r="BW43" s="2" t="s">
        <v>59</v>
      </c>
      <c r="BY43" s="2" t="s">
        <v>59</v>
      </c>
      <c r="BZ43" s="2" t="s">
        <v>59</v>
      </c>
      <c r="CA43" s="2" t="s">
        <v>59</v>
      </c>
      <c r="CC43" s="2" t="s">
        <v>59</v>
      </c>
      <c r="CE43" s="2" t="s">
        <v>59</v>
      </c>
      <c r="CG43" s="2" t="s">
        <v>59</v>
      </c>
      <c r="CH43" s="2" t="s">
        <v>59</v>
      </c>
      <c r="CJ43" s="2" t="s">
        <v>1795</v>
      </c>
      <c r="CL43" s="2" t="s">
        <v>59</v>
      </c>
      <c r="CN43" s="2" t="s">
        <v>59</v>
      </c>
      <c r="CP43" s="2" t="s">
        <v>59</v>
      </c>
      <c r="CQ43" s="2" t="s">
        <v>59</v>
      </c>
      <c r="CR43" s="2" t="s">
        <v>59</v>
      </c>
      <c r="CT43" s="2" t="s">
        <v>59</v>
      </c>
      <c r="CV43" s="2" t="s">
        <v>59</v>
      </c>
      <c r="CW43" s="2" t="s">
        <v>59</v>
      </c>
      <c r="CX43" s="2" t="s">
        <v>59</v>
      </c>
      <c r="CZ43" s="2" t="s">
        <v>1795</v>
      </c>
      <c r="DB43" s="2" t="s">
        <v>59</v>
      </c>
      <c r="DC43" s="2" t="s">
        <v>59</v>
      </c>
      <c r="DD43" s="2" t="s">
        <v>59</v>
      </c>
      <c r="DF43" s="2" t="s">
        <v>59</v>
      </c>
      <c r="DG43" s="2" t="s">
        <v>59</v>
      </c>
      <c r="DI43" s="2" t="s">
        <v>59</v>
      </c>
      <c r="DJ43" s="2" t="s">
        <v>59</v>
      </c>
      <c r="DK43" s="2" t="s">
        <v>59</v>
      </c>
      <c r="DM43" s="2" t="s">
        <v>59</v>
      </c>
      <c r="DO43" s="2" t="s">
        <v>59</v>
      </c>
      <c r="DP43" s="2" t="s">
        <v>59</v>
      </c>
      <c r="DR43" s="2" t="s">
        <v>59</v>
      </c>
      <c r="DS43" s="2" t="s">
        <v>59</v>
      </c>
      <c r="DT43" s="2" t="s">
        <v>59</v>
      </c>
      <c r="DV43" s="2" t="s">
        <v>59</v>
      </c>
      <c r="DX43" s="2" t="s">
        <v>59</v>
      </c>
      <c r="DZ43" s="2" t="s">
        <v>59</v>
      </c>
      <c r="EA43" s="2" t="s">
        <v>59</v>
      </c>
      <c r="EB43" s="2" t="s">
        <v>59</v>
      </c>
      <c r="ED43" s="2" t="s">
        <v>59</v>
      </c>
      <c r="EF43" s="2" t="s">
        <v>59</v>
      </c>
      <c r="EG43" s="2" t="s">
        <v>59</v>
      </c>
      <c r="EH43" s="2" t="s">
        <v>59</v>
      </c>
      <c r="EI43" s="61"/>
      <c r="EJ43" s="2" t="s">
        <v>59</v>
      </c>
      <c r="EK43" s="2" t="s">
        <v>59</v>
      </c>
      <c r="EL43" s="2" t="s">
        <v>59</v>
      </c>
      <c r="EN43" s="2" t="s">
        <v>59</v>
      </c>
      <c r="EP43" s="2" t="s">
        <v>8</v>
      </c>
      <c r="EQ43" s="2" t="s">
        <v>8</v>
      </c>
      <c r="ER43" s="2" t="s">
        <v>8</v>
      </c>
      <c r="ET43" s="2" t="s">
        <v>1825</v>
      </c>
      <c r="EU43" s="2" t="s">
        <v>1825</v>
      </c>
      <c r="EV43" s="2" t="s">
        <v>1825</v>
      </c>
      <c r="EW43" s="2" t="s">
        <v>1825</v>
      </c>
      <c r="EY43" s="2" t="s">
        <v>8</v>
      </c>
      <c r="EZ43" s="2" t="s">
        <v>8</v>
      </c>
      <c r="FA43" s="2" t="s">
        <v>8</v>
      </c>
      <c r="FC43" s="2" t="s">
        <v>8</v>
      </c>
      <c r="FE43" s="2" t="s">
        <v>8</v>
      </c>
      <c r="FF43" s="2" t="s">
        <v>8</v>
      </c>
      <c r="FH43" s="2" t="s">
        <v>8</v>
      </c>
      <c r="FI43" s="2" t="s">
        <v>8</v>
      </c>
      <c r="FJ43" s="2" t="s">
        <v>8</v>
      </c>
      <c r="FK43" s="2" t="s">
        <v>8</v>
      </c>
      <c r="FM43" s="2" t="s">
        <v>1825</v>
      </c>
      <c r="FN43" s="2" t="s">
        <v>1825</v>
      </c>
      <c r="FO43" s="2" t="s">
        <v>1825</v>
      </c>
      <c r="FP43" s="2" t="s">
        <v>1825</v>
      </c>
      <c r="FR43" s="2" t="s">
        <v>8</v>
      </c>
      <c r="FT43" s="2" t="s">
        <v>8</v>
      </c>
      <c r="FU43" s="2" t="s">
        <v>8</v>
      </c>
      <c r="FV43" s="2" t="s">
        <v>8</v>
      </c>
      <c r="FW43" s="2" t="s">
        <v>8</v>
      </c>
      <c r="FX43" s="2" t="s">
        <v>8</v>
      </c>
      <c r="FZ43" s="12" t="s">
        <v>92</v>
      </c>
      <c r="GA43" s="12" t="s">
        <v>92</v>
      </c>
      <c r="GB43" s="12" t="s">
        <v>92</v>
      </c>
      <c r="GD43" s="2" t="s">
        <v>8</v>
      </c>
      <c r="GE43" s="2" t="s">
        <v>8</v>
      </c>
      <c r="GF43" s="2" t="s">
        <v>8</v>
      </c>
      <c r="GG43" s="2" t="s">
        <v>8</v>
      </c>
      <c r="GI43" s="12" t="s">
        <v>92</v>
      </c>
      <c r="GJ43" s="12" t="s">
        <v>92</v>
      </c>
      <c r="GK43" s="12" t="s">
        <v>92</v>
      </c>
      <c r="GM43" s="2" t="s">
        <v>8</v>
      </c>
      <c r="GN43" s="2" t="s">
        <v>8</v>
      </c>
      <c r="GO43" s="2" t="s">
        <v>8</v>
      </c>
      <c r="GP43" s="2" t="s">
        <v>8</v>
      </c>
      <c r="GR43" s="2" t="s">
        <v>8</v>
      </c>
      <c r="GS43" s="2" t="s">
        <v>8</v>
      </c>
      <c r="GT43" s="2" t="s">
        <v>8</v>
      </c>
      <c r="GU43" s="2" t="s">
        <v>8</v>
      </c>
      <c r="GW43" s="12" t="s">
        <v>92</v>
      </c>
      <c r="GX43" s="12" t="s">
        <v>92</v>
      </c>
      <c r="GZ43" s="12" t="s">
        <v>92</v>
      </c>
      <c r="HA43" s="12" t="s">
        <v>92</v>
      </c>
      <c r="HB43" s="12" t="s">
        <v>92</v>
      </c>
      <c r="HC43" s="12" t="s">
        <v>92</v>
      </c>
      <c r="HE43" s="2" t="s">
        <v>8</v>
      </c>
      <c r="HF43" s="2" t="s">
        <v>8</v>
      </c>
      <c r="HG43" s="2" t="s">
        <v>8</v>
      </c>
      <c r="HH43" s="2" t="s">
        <v>8</v>
      </c>
      <c r="HI43" s="2" t="s">
        <v>8</v>
      </c>
      <c r="HJ43" s="2" t="s">
        <v>8</v>
      </c>
      <c r="HL43" s="12" t="s">
        <v>92</v>
      </c>
      <c r="HM43" s="12" t="s">
        <v>92</v>
      </c>
      <c r="HN43" s="12" t="s">
        <v>92</v>
      </c>
      <c r="HO43" s="12" t="s">
        <v>92</v>
      </c>
      <c r="HQ43" s="12" t="s">
        <v>92</v>
      </c>
      <c r="HR43" s="12" t="s">
        <v>92</v>
      </c>
      <c r="HS43" s="12" t="s">
        <v>92</v>
      </c>
      <c r="HT43" s="12" t="s">
        <v>92</v>
      </c>
      <c r="HV43" s="2" t="s">
        <v>8</v>
      </c>
      <c r="HW43" s="2" t="s">
        <v>8</v>
      </c>
      <c r="HX43" s="2" t="s">
        <v>8</v>
      </c>
      <c r="HY43" s="2" t="s">
        <v>8</v>
      </c>
      <c r="HZ43" s="2" t="s">
        <v>8</v>
      </c>
      <c r="IA43" s="2" t="s">
        <v>8</v>
      </c>
      <c r="IC43" s="2" t="s">
        <v>8</v>
      </c>
      <c r="ID43" s="2" t="s">
        <v>8</v>
      </c>
      <c r="IE43" s="2" t="s">
        <v>8</v>
      </c>
      <c r="IF43" s="2" t="s">
        <v>8</v>
      </c>
      <c r="IG43" s="2" t="s">
        <v>8</v>
      </c>
      <c r="IH43" s="2" t="s">
        <v>8</v>
      </c>
      <c r="IJ43" s="12" t="s">
        <v>92</v>
      </c>
      <c r="IK43" s="12" t="s">
        <v>92</v>
      </c>
      <c r="IL43" s="12" t="s">
        <v>92</v>
      </c>
      <c r="IM43" s="12" t="s">
        <v>92</v>
      </c>
      <c r="IO43" s="2" t="s">
        <v>8</v>
      </c>
      <c r="IP43" s="2" t="s">
        <v>8</v>
      </c>
      <c r="IQ43" s="2" t="s">
        <v>8</v>
      </c>
      <c r="IR43" s="2" t="s">
        <v>8</v>
      </c>
      <c r="IS43" s="2" t="s">
        <v>8</v>
      </c>
      <c r="IU43" s="2" t="s">
        <v>8</v>
      </c>
      <c r="IV43" s="2" t="s">
        <v>8</v>
      </c>
      <c r="IW43" s="2" t="s">
        <v>8</v>
      </c>
      <c r="IX43" s="2" t="s">
        <v>8</v>
      </c>
      <c r="IY43" s="2" t="s">
        <v>8</v>
      </c>
      <c r="IZ43" s="2" t="s">
        <v>8</v>
      </c>
      <c r="JA43" s="2" t="s">
        <v>8</v>
      </c>
      <c r="JB43" s="2" t="s">
        <v>8</v>
      </c>
      <c r="JC43" s="2" t="s">
        <v>8</v>
      </c>
      <c r="JE43" s="12" t="s">
        <v>92</v>
      </c>
      <c r="JF43" s="12" t="s">
        <v>92</v>
      </c>
      <c r="JG43" s="12" t="s">
        <v>92</v>
      </c>
      <c r="JI43" s="12" t="s">
        <v>92</v>
      </c>
      <c r="JJ43" s="12" t="s">
        <v>92</v>
      </c>
      <c r="JK43" s="12" t="s">
        <v>92</v>
      </c>
      <c r="JL43" s="12" t="s">
        <v>92</v>
      </c>
      <c r="JM43" s="12" t="s">
        <v>92</v>
      </c>
      <c r="JO43" s="16" t="s">
        <v>8</v>
      </c>
      <c r="JP43" s="16" t="s">
        <v>8</v>
      </c>
      <c r="JQ43" s="16" t="s">
        <v>8</v>
      </c>
      <c r="JR43" s="16" t="s">
        <v>8</v>
      </c>
      <c r="JS43" s="16" t="s">
        <v>8</v>
      </c>
      <c r="JT43" s="16" t="s">
        <v>8</v>
      </c>
      <c r="JU43" s="16" t="s">
        <v>8</v>
      </c>
      <c r="JV43" s="16" t="s">
        <v>8</v>
      </c>
      <c r="JX43" s="16" t="s">
        <v>8</v>
      </c>
      <c r="JY43" s="16" t="s">
        <v>8</v>
      </c>
      <c r="JZ43" s="16" t="s">
        <v>8</v>
      </c>
      <c r="KA43" s="16" t="s">
        <v>8</v>
      </c>
      <c r="KB43" s="16" t="s">
        <v>8</v>
      </c>
      <c r="KC43" s="16" t="s">
        <v>8</v>
      </c>
      <c r="KD43" s="16" t="s">
        <v>8</v>
      </c>
      <c r="KF43" s="16" t="s">
        <v>8</v>
      </c>
      <c r="KG43" s="16" t="s">
        <v>8</v>
      </c>
      <c r="KH43" s="16" t="s">
        <v>8</v>
      </c>
      <c r="KI43" s="16" t="s">
        <v>8</v>
      </c>
      <c r="KJ43" s="16" t="s">
        <v>8</v>
      </c>
      <c r="KK43" s="16" t="s">
        <v>8</v>
      </c>
      <c r="KL43" s="16" t="s">
        <v>8</v>
      </c>
      <c r="KM43" s="16" t="s">
        <v>8</v>
      </c>
      <c r="KO43" s="2" t="s">
        <v>8</v>
      </c>
      <c r="KQ43" s="12" t="s">
        <v>92</v>
      </c>
      <c r="KS43" s="12" t="s">
        <v>92</v>
      </c>
      <c r="KT43" s="12" t="s">
        <v>92</v>
      </c>
      <c r="KV43" s="2" t="s">
        <v>8</v>
      </c>
      <c r="KW43" s="2" t="s">
        <v>8</v>
      </c>
      <c r="KX43" s="2" t="s">
        <v>8</v>
      </c>
      <c r="KY43" s="2" t="s">
        <v>8</v>
      </c>
      <c r="LA43" s="2" t="s">
        <v>8</v>
      </c>
      <c r="LB43" s="2" t="s">
        <v>8</v>
      </c>
      <c r="LD43" s="2" t="s">
        <v>8</v>
      </c>
      <c r="LF43" s="2" t="s">
        <v>8</v>
      </c>
      <c r="LG43" s="2" t="s">
        <v>8</v>
      </c>
      <c r="LH43" s="2" t="s">
        <v>8</v>
      </c>
      <c r="LI43" s="2" t="s">
        <v>8</v>
      </c>
      <c r="LJ43" s="2" t="s">
        <v>8</v>
      </c>
      <c r="LL43" s="2" t="s">
        <v>8</v>
      </c>
      <c r="LN43" s="2" t="s">
        <v>8</v>
      </c>
      <c r="LO43" s="2" t="s">
        <v>8</v>
      </c>
      <c r="LP43" s="2" t="s">
        <v>8</v>
      </c>
      <c r="LQ43" s="2" t="s">
        <v>8</v>
      </c>
      <c r="LR43" s="2" t="s">
        <v>8</v>
      </c>
      <c r="LS43" s="2" t="s">
        <v>8</v>
      </c>
      <c r="LT43" s="2" t="s">
        <v>8</v>
      </c>
      <c r="LU43" s="2" t="s">
        <v>8</v>
      </c>
      <c r="LV43" s="2" t="s">
        <v>8</v>
      </c>
      <c r="LW43" s="2" t="s">
        <v>8</v>
      </c>
      <c r="LX43" s="2" t="s">
        <v>8</v>
      </c>
      <c r="LY43" s="2" t="s">
        <v>8</v>
      </c>
      <c r="MA43" s="2" t="s">
        <v>8</v>
      </c>
      <c r="MB43" s="2" t="s">
        <v>8</v>
      </c>
      <c r="MC43" s="2" t="s">
        <v>8</v>
      </c>
      <c r="MD43" s="2" t="s">
        <v>8</v>
      </c>
      <c r="ME43" s="2" t="s">
        <v>8</v>
      </c>
      <c r="MF43" s="2" t="s">
        <v>8</v>
      </c>
      <c r="MG43" s="2" t="s">
        <v>8</v>
      </c>
      <c r="MH43" s="2" t="s">
        <v>8</v>
      </c>
      <c r="MI43" s="2" t="s">
        <v>8</v>
      </c>
      <c r="MK43" s="2" t="s">
        <v>8</v>
      </c>
      <c r="ML43" s="2" t="s">
        <v>8</v>
      </c>
      <c r="MN43" s="2" t="s">
        <v>8</v>
      </c>
      <c r="MO43" s="2" t="s">
        <v>8</v>
      </c>
      <c r="MP43" s="2" t="s">
        <v>8</v>
      </c>
      <c r="MQ43" s="2" t="s">
        <v>8</v>
      </c>
      <c r="MR43" s="12" t="s">
        <v>1313</v>
      </c>
    </row>
    <row r="44" spans="1:356" ht="22.5" customHeight="1" x14ac:dyDescent="0.3">
      <c r="A44" s="15" t="s">
        <v>35</v>
      </c>
      <c r="B44" s="2" t="s">
        <v>8</v>
      </c>
      <c r="D44" s="2" t="s">
        <v>8</v>
      </c>
      <c r="E44" s="2" t="s">
        <v>8</v>
      </c>
      <c r="F44" s="2" t="s">
        <v>8</v>
      </c>
      <c r="G44" s="2" t="s">
        <v>8</v>
      </c>
      <c r="H44" s="2" t="s">
        <v>8</v>
      </c>
      <c r="J44" s="2" t="s">
        <v>8</v>
      </c>
      <c r="K44" s="2" t="s">
        <v>8</v>
      </c>
      <c r="L44" s="2" t="s">
        <v>8</v>
      </c>
      <c r="M44" s="2" t="s">
        <v>8</v>
      </c>
      <c r="O44" s="2" t="s">
        <v>8</v>
      </c>
      <c r="P44" s="2" t="s">
        <v>8</v>
      </c>
      <c r="R44" s="2" t="s">
        <v>8</v>
      </c>
      <c r="T44" s="2" t="s">
        <v>8</v>
      </c>
      <c r="V44" s="2" t="s">
        <v>8</v>
      </c>
      <c r="W44" s="2" t="s">
        <v>8</v>
      </c>
      <c r="Y44" s="2" t="s">
        <v>36</v>
      </c>
      <c r="Z44" s="2" t="s">
        <v>36</v>
      </c>
      <c r="AB44" s="2" t="s">
        <v>36</v>
      </c>
      <c r="AC44" s="2" t="s">
        <v>36</v>
      </c>
      <c r="AE44" s="2" t="s">
        <v>36</v>
      </c>
      <c r="AG44" s="2" t="s">
        <v>36</v>
      </c>
      <c r="AH44" s="2" t="s">
        <v>36</v>
      </c>
      <c r="AI44" s="2" t="s">
        <v>36</v>
      </c>
      <c r="AK44" s="2" t="s">
        <v>36</v>
      </c>
      <c r="AM44" s="2" t="s">
        <v>36</v>
      </c>
      <c r="AO44" s="2" t="s">
        <v>36</v>
      </c>
      <c r="AQ44" s="2" t="s">
        <v>36</v>
      </c>
      <c r="AR44" s="2" t="s">
        <v>36</v>
      </c>
      <c r="AS44" s="2" t="s">
        <v>36</v>
      </c>
      <c r="AU44" s="2" t="s">
        <v>36</v>
      </c>
      <c r="AV44" s="2" t="s">
        <v>36</v>
      </c>
      <c r="AW44" s="2" t="s">
        <v>36</v>
      </c>
      <c r="AX44" s="2" t="s">
        <v>36</v>
      </c>
      <c r="AZ44" s="2" t="s">
        <v>36</v>
      </c>
      <c r="BA44" s="2" t="s">
        <v>36</v>
      </c>
      <c r="BB44" s="2" t="s">
        <v>36</v>
      </c>
      <c r="BC44" s="2" t="s">
        <v>36</v>
      </c>
      <c r="BE44" s="2" t="s">
        <v>36</v>
      </c>
      <c r="BF44" s="2" t="s">
        <v>36</v>
      </c>
      <c r="BG44" s="2" t="s">
        <v>36</v>
      </c>
      <c r="BH44" s="2" t="s">
        <v>36</v>
      </c>
      <c r="BI44" s="2" t="s">
        <v>36</v>
      </c>
      <c r="BK44" s="2" t="s">
        <v>36</v>
      </c>
      <c r="BL44" s="2" t="s">
        <v>36</v>
      </c>
      <c r="BM44" s="2" t="s">
        <v>36</v>
      </c>
      <c r="BN44" s="2" t="s">
        <v>36</v>
      </c>
      <c r="BO44" s="2" t="s">
        <v>36</v>
      </c>
      <c r="BQ44" s="2" t="s">
        <v>36</v>
      </c>
      <c r="BS44" s="2" t="s">
        <v>8</v>
      </c>
      <c r="BU44" s="2" t="s">
        <v>36</v>
      </c>
      <c r="BV44" s="2" t="s">
        <v>36</v>
      </c>
      <c r="BW44" s="2" t="s">
        <v>36</v>
      </c>
      <c r="BY44" s="2" t="s">
        <v>36</v>
      </c>
      <c r="BZ44" s="2" t="s">
        <v>36</v>
      </c>
      <c r="CA44" s="2" t="s">
        <v>36</v>
      </c>
      <c r="CC44" s="2" t="s">
        <v>36</v>
      </c>
      <c r="CE44" s="2" t="s">
        <v>36</v>
      </c>
      <c r="CG44" s="2" t="s">
        <v>36</v>
      </c>
      <c r="CH44" s="2" t="s">
        <v>36</v>
      </c>
      <c r="CJ44" s="2" t="s">
        <v>36</v>
      </c>
      <c r="CL44" s="2" t="s">
        <v>36</v>
      </c>
      <c r="CN44" s="2" t="s">
        <v>36</v>
      </c>
      <c r="CP44" s="2" t="s">
        <v>36</v>
      </c>
      <c r="CQ44" s="2" t="s">
        <v>36</v>
      </c>
      <c r="CR44" s="2" t="s">
        <v>36</v>
      </c>
      <c r="CT44" s="2" t="s">
        <v>36</v>
      </c>
      <c r="CV44" s="2" t="s">
        <v>36</v>
      </c>
      <c r="CW44" s="2" t="s">
        <v>36</v>
      </c>
      <c r="CX44" s="2" t="s">
        <v>36</v>
      </c>
      <c r="CZ44" s="2" t="s">
        <v>36</v>
      </c>
      <c r="DB44" s="2" t="s">
        <v>36</v>
      </c>
      <c r="DC44" s="2" t="s">
        <v>36</v>
      </c>
      <c r="DD44" s="2" t="s">
        <v>36</v>
      </c>
      <c r="DF44" s="2" t="s">
        <v>36</v>
      </c>
      <c r="DG44" s="2" t="s">
        <v>36</v>
      </c>
      <c r="DI44" s="2" t="s">
        <v>36</v>
      </c>
      <c r="DJ44" s="2" t="s">
        <v>36</v>
      </c>
      <c r="DK44" s="2" t="s">
        <v>36</v>
      </c>
      <c r="DM44" s="2" t="s">
        <v>36</v>
      </c>
      <c r="DO44" s="2" t="s">
        <v>36</v>
      </c>
      <c r="DP44" s="2" t="s">
        <v>36</v>
      </c>
      <c r="DR44" s="2" t="s">
        <v>36</v>
      </c>
      <c r="DS44" s="2" t="s">
        <v>36</v>
      </c>
      <c r="DT44" s="2" t="s">
        <v>36</v>
      </c>
      <c r="DV44" s="2" t="s">
        <v>36</v>
      </c>
      <c r="DX44" s="2" t="s">
        <v>36</v>
      </c>
      <c r="DZ44" s="2" t="s">
        <v>36</v>
      </c>
      <c r="EA44" s="2" t="s">
        <v>36</v>
      </c>
      <c r="EB44" s="2" t="s">
        <v>36</v>
      </c>
      <c r="ED44" s="2" t="s">
        <v>36</v>
      </c>
      <c r="EF44" s="2" t="s">
        <v>36</v>
      </c>
      <c r="EG44" s="2" t="s">
        <v>36</v>
      </c>
      <c r="EH44" s="2" t="s">
        <v>36</v>
      </c>
      <c r="EI44" s="61"/>
      <c r="EJ44" s="2" t="s">
        <v>36</v>
      </c>
      <c r="EK44" s="2" t="s">
        <v>36</v>
      </c>
      <c r="EL44" s="2" t="s">
        <v>36</v>
      </c>
      <c r="EN44" s="2" t="s">
        <v>36</v>
      </c>
      <c r="EP44" s="2" t="s">
        <v>8</v>
      </c>
      <c r="EQ44" s="2" t="s">
        <v>8</v>
      </c>
      <c r="ER44" s="2" t="s">
        <v>8</v>
      </c>
      <c r="ET44" s="2" t="s">
        <v>8</v>
      </c>
      <c r="EU44" s="2" t="s">
        <v>8</v>
      </c>
      <c r="EV44" s="2" t="s">
        <v>8</v>
      </c>
      <c r="EW44" s="2" t="s">
        <v>8</v>
      </c>
      <c r="EY44" s="2" t="s">
        <v>8</v>
      </c>
      <c r="EZ44" s="2" t="s">
        <v>8</v>
      </c>
      <c r="FA44" s="2" t="s">
        <v>8</v>
      </c>
      <c r="FC44" s="2" t="s">
        <v>8</v>
      </c>
      <c r="FE44" s="2" t="s">
        <v>8</v>
      </c>
      <c r="FF44" s="2" t="s">
        <v>8</v>
      </c>
      <c r="FH44" s="2" t="s">
        <v>8</v>
      </c>
      <c r="FI44" s="2" t="s">
        <v>8</v>
      </c>
      <c r="FJ44" s="2" t="s">
        <v>8</v>
      </c>
      <c r="FK44" s="2" t="s">
        <v>8</v>
      </c>
      <c r="FM44" s="2" t="s">
        <v>8</v>
      </c>
      <c r="FN44" s="2" t="s">
        <v>8</v>
      </c>
      <c r="FO44" s="2" t="s">
        <v>8</v>
      </c>
      <c r="FP44" s="2" t="s">
        <v>8</v>
      </c>
      <c r="FR44" s="2" t="s">
        <v>8</v>
      </c>
      <c r="FT44" s="2" t="s">
        <v>8</v>
      </c>
      <c r="FU44" s="2" t="s">
        <v>8</v>
      </c>
      <c r="FV44" s="2" t="s">
        <v>8</v>
      </c>
      <c r="FW44" s="2" t="s">
        <v>8</v>
      </c>
      <c r="FX44" s="2" t="s">
        <v>8</v>
      </c>
      <c r="FZ44" s="2" t="s">
        <v>8</v>
      </c>
      <c r="GA44" s="2" t="s">
        <v>8</v>
      </c>
      <c r="GB44" s="2" t="s">
        <v>8</v>
      </c>
      <c r="GD44" s="2" t="s">
        <v>8</v>
      </c>
      <c r="GE44" s="2" t="s">
        <v>8</v>
      </c>
      <c r="GF44" s="2" t="s">
        <v>8</v>
      </c>
      <c r="GG44" s="2" t="s">
        <v>8</v>
      </c>
      <c r="GI44" s="2" t="s">
        <v>8</v>
      </c>
      <c r="GJ44" s="2" t="s">
        <v>8</v>
      </c>
      <c r="GK44" s="2" t="s">
        <v>8</v>
      </c>
      <c r="GM44" s="2" t="s">
        <v>8</v>
      </c>
      <c r="GN44" s="2" t="s">
        <v>8</v>
      </c>
      <c r="GO44" s="2" t="s">
        <v>8</v>
      </c>
      <c r="GP44" s="2" t="s">
        <v>8</v>
      </c>
      <c r="GR44" s="2" t="s">
        <v>8</v>
      </c>
      <c r="GS44" s="2" t="s">
        <v>8</v>
      </c>
      <c r="GT44" s="2" t="s">
        <v>8</v>
      </c>
      <c r="GU44" s="2" t="s">
        <v>8</v>
      </c>
      <c r="GW44" s="2" t="s">
        <v>8</v>
      </c>
      <c r="GX44" s="2" t="s">
        <v>8</v>
      </c>
      <c r="GZ44" s="2" t="s">
        <v>8</v>
      </c>
      <c r="HA44" s="2" t="s">
        <v>8</v>
      </c>
      <c r="HB44" s="2" t="s">
        <v>8</v>
      </c>
      <c r="HC44" s="2" t="s">
        <v>8</v>
      </c>
      <c r="HE44" s="2" t="s">
        <v>8</v>
      </c>
      <c r="HF44" s="2" t="s">
        <v>8</v>
      </c>
      <c r="HG44" s="2" t="s">
        <v>8</v>
      </c>
      <c r="HH44" s="2" t="s">
        <v>8</v>
      </c>
      <c r="HI44" s="2" t="s">
        <v>8</v>
      </c>
      <c r="HJ44" s="2" t="s">
        <v>8</v>
      </c>
      <c r="HL44" s="2" t="s">
        <v>8</v>
      </c>
      <c r="HM44" s="2" t="s">
        <v>8</v>
      </c>
      <c r="HN44" s="2" t="s">
        <v>8</v>
      </c>
      <c r="HO44" s="2" t="s">
        <v>8</v>
      </c>
      <c r="HQ44" s="2" t="s">
        <v>8</v>
      </c>
      <c r="HR44" s="2" t="s">
        <v>8</v>
      </c>
      <c r="HS44" s="2" t="s">
        <v>8</v>
      </c>
      <c r="HT44" s="2" t="s">
        <v>8</v>
      </c>
      <c r="HV44" s="2" t="s">
        <v>8</v>
      </c>
      <c r="HW44" s="2" t="s">
        <v>8</v>
      </c>
      <c r="HX44" s="2" t="s">
        <v>8</v>
      </c>
      <c r="HY44" s="2" t="s">
        <v>8</v>
      </c>
      <c r="HZ44" s="2" t="s">
        <v>8</v>
      </c>
      <c r="IA44" s="2" t="s">
        <v>8</v>
      </c>
      <c r="IC44" s="2" t="s">
        <v>8</v>
      </c>
      <c r="ID44" s="2" t="s">
        <v>8</v>
      </c>
      <c r="IE44" s="2" t="s">
        <v>8</v>
      </c>
      <c r="IF44" s="2" t="s">
        <v>8</v>
      </c>
      <c r="IG44" s="2" t="s">
        <v>8</v>
      </c>
      <c r="IH44" s="2" t="s">
        <v>8</v>
      </c>
      <c r="IJ44" s="2" t="s">
        <v>8</v>
      </c>
      <c r="IK44" s="2" t="s">
        <v>8</v>
      </c>
      <c r="IL44" s="2" t="s">
        <v>8</v>
      </c>
      <c r="IM44" s="2" t="s">
        <v>8</v>
      </c>
      <c r="IO44" s="2" t="s">
        <v>8</v>
      </c>
      <c r="IP44" s="2" t="s">
        <v>8</v>
      </c>
      <c r="IQ44" s="2" t="s">
        <v>8</v>
      </c>
      <c r="IR44" s="2" t="s">
        <v>8</v>
      </c>
      <c r="IS44" s="2" t="s">
        <v>8</v>
      </c>
      <c r="IU44" s="2" t="s">
        <v>8</v>
      </c>
      <c r="IV44" s="2" t="s">
        <v>8</v>
      </c>
      <c r="IW44" s="2" t="s">
        <v>8</v>
      </c>
      <c r="IX44" s="2" t="s">
        <v>8</v>
      </c>
      <c r="IY44" s="2" t="s">
        <v>8</v>
      </c>
      <c r="IZ44" s="2" t="s">
        <v>8</v>
      </c>
      <c r="JA44" s="2" t="s">
        <v>8</v>
      </c>
      <c r="JB44" s="2" t="s">
        <v>8</v>
      </c>
      <c r="JC44" s="2" t="s">
        <v>8</v>
      </c>
      <c r="JE44" s="2" t="s">
        <v>8</v>
      </c>
      <c r="JF44" s="2" t="s">
        <v>8</v>
      </c>
      <c r="JG44" s="2" t="s">
        <v>8</v>
      </c>
      <c r="JI44" s="2" t="s">
        <v>8</v>
      </c>
      <c r="JJ44" s="2" t="s">
        <v>8</v>
      </c>
      <c r="JK44" s="2" t="s">
        <v>8</v>
      </c>
      <c r="JL44" s="2" t="s">
        <v>8</v>
      </c>
      <c r="JM44" s="2" t="s">
        <v>8</v>
      </c>
      <c r="JO44" s="2" t="s">
        <v>8</v>
      </c>
      <c r="JP44" s="2" t="s">
        <v>8</v>
      </c>
      <c r="JQ44" s="2" t="s">
        <v>8</v>
      </c>
      <c r="JR44" s="2" t="s">
        <v>8</v>
      </c>
      <c r="JS44" s="2" t="s">
        <v>8</v>
      </c>
      <c r="JT44" s="2" t="s">
        <v>8</v>
      </c>
      <c r="JU44" s="2" t="s">
        <v>8</v>
      </c>
      <c r="JV44" s="2" t="s">
        <v>8</v>
      </c>
      <c r="JX44" s="2" t="s">
        <v>8</v>
      </c>
      <c r="JY44" s="2" t="s">
        <v>8</v>
      </c>
      <c r="JZ44" s="2" t="s">
        <v>8</v>
      </c>
      <c r="KA44" s="2" t="s">
        <v>8</v>
      </c>
      <c r="KB44" s="2" t="s">
        <v>8</v>
      </c>
      <c r="KC44" s="2" t="s">
        <v>8</v>
      </c>
      <c r="KD44" s="2" t="s">
        <v>8</v>
      </c>
      <c r="KF44" s="2" t="s">
        <v>8</v>
      </c>
      <c r="KG44" s="2" t="s">
        <v>8</v>
      </c>
      <c r="KH44" s="2" t="s">
        <v>8</v>
      </c>
      <c r="KI44" s="2" t="s">
        <v>8</v>
      </c>
      <c r="KJ44" s="2" t="s">
        <v>8</v>
      </c>
      <c r="KK44" s="2" t="s">
        <v>8</v>
      </c>
      <c r="KL44" s="2" t="s">
        <v>8</v>
      </c>
      <c r="KM44" s="2" t="s">
        <v>8</v>
      </c>
      <c r="KO44" s="2" t="s">
        <v>8</v>
      </c>
      <c r="KQ44" s="2" t="s">
        <v>8</v>
      </c>
      <c r="KS44" s="2" t="s">
        <v>8</v>
      </c>
      <c r="KT44" s="2" t="s">
        <v>8</v>
      </c>
      <c r="KV44" s="2" t="s">
        <v>8</v>
      </c>
      <c r="KW44" s="2" t="s">
        <v>8</v>
      </c>
      <c r="KX44" s="2" t="s">
        <v>8</v>
      </c>
      <c r="KY44" s="2" t="s">
        <v>8</v>
      </c>
      <c r="LA44" s="2" t="s">
        <v>8</v>
      </c>
      <c r="LB44" s="2" t="s">
        <v>8</v>
      </c>
      <c r="LD44" s="2" t="s">
        <v>8</v>
      </c>
      <c r="LF44" s="2" t="s">
        <v>8</v>
      </c>
      <c r="LG44" s="2" t="s">
        <v>8</v>
      </c>
      <c r="LH44" s="2" t="s">
        <v>8</v>
      </c>
      <c r="LI44" s="2" t="s">
        <v>8</v>
      </c>
      <c r="LJ44" s="2" t="s">
        <v>8</v>
      </c>
      <c r="LL44" s="2" t="s">
        <v>8</v>
      </c>
      <c r="LN44" s="2" t="s">
        <v>8</v>
      </c>
      <c r="LO44" s="2" t="s">
        <v>8</v>
      </c>
      <c r="LP44" s="2" t="s">
        <v>8</v>
      </c>
      <c r="LQ44" s="2" t="s">
        <v>8</v>
      </c>
      <c r="LR44" s="2" t="s">
        <v>8</v>
      </c>
      <c r="LS44" s="2" t="s">
        <v>8</v>
      </c>
      <c r="LT44" s="2" t="s">
        <v>8</v>
      </c>
      <c r="LU44" s="2" t="s">
        <v>8</v>
      </c>
      <c r="LV44" s="2" t="s">
        <v>8</v>
      </c>
      <c r="LW44" s="2" t="s">
        <v>8</v>
      </c>
      <c r="LX44" s="2" t="s">
        <v>8</v>
      </c>
      <c r="LY44" s="2" t="s">
        <v>8</v>
      </c>
      <c r="MA44" s="2" t="s">
        <v>8</v>
      </c>
      <c r="MB44" s="2" t="s">
        <v>8</v>
      </c>
      <c r="MC44" s="2" t="s">
        <v>8</v>
      </c>
      <c r="MD44" s="2" t="s">
        <v>8</v>
      </c>
      <c r="ME44" s="2" t="s">
        <v>8</v>
      </c>
      <c r="MF44" s="2" t="s">
        <v>8</v>
      </c>
      <c r="MG44" s="2" t="s">
        <v>8</v>
      </c>
      <c r="MH44" s="2" t="s">
        <v>8</v>
      </c>
      <c r="MI44" s="2" t="s">
        <v>8</v>
      </c>
      <c r="MK44" s="2" t="s">
        <v>8</v>
      </c>
      <c r="ML44" s="2" t="s">
        <v>8</v>
      </c>
      <c r="MN44" s="2" t="s">
        <v>8</v>
      </c>
      <c r="MO44" s="2" t="s">
        <v>8</v>
      </c>
      <c r="MP44" s="2" t="s">
        <v>8</v>
      </c>
      <c r="MQ44" s="2" t="s">
        <v>8</v>
      </c>
      <c r="MR44" s="2" t="s">
        <v>8</v>
      </c>
    </row>
    <row r="45" spans="1:356" ht="22.5" customHeight="1" thickBot="1" x14ac:dyDescent="0.35">
      <c r="A45" s="19" t="s">
        <v>37</v>
      </c>
      <c r="B45" s="20" t="s">
        <v>38</v>
      </c>
      <c r="D45" s="20" t="s">
        <v>38</v>
      </c>
      <c r="E45" s="20" t="s">
        <v>38</v>
      </c>
      <c r="F45" s="20" t="s">
        <v>38</v>
      </c>
      <c r="G45" s="20" t="s">
        <v>38</v>
      </c>
      <c r="H45" s="20" t="s">
        <v>38</v>
      </c>
      <c r="J45" s="20" t="s">
        <v>93</v>
      </c>
      <c r="K45" s="20" t="s">
        <v>93</v>
      </c>
      <c r="L45" s="20" t="s">
        <v>93</v>
      </c>
      <c r="M45" s="20" t="s">
        <v>93</v>
      </c>
      <c r="O45" s="50" t="s">
        <v>93</v>
      </c>
      <c r="P45" s="20" t="s">
        <v>93</v>
      </c>
      <c r="R45" s="20" t="s">
        <v>93</v>
      </c>
      <c r="T45" s="20" t="s">
        <v>93</v>
      </c>
      <c r="V45" s="20" t="s">
        <v>93</v>
      </c>
      <c r="W45" s="20" t="s">
        <v>93</v>
      </c>
      <c r="Y45" s="20" t="s">
        <v>38</v>
      </c>
      <c r="Z45" s="20" t="s">
        <v>38</v>
      </c>
      <c r="AB45" s="20" t="s">
        <v>38</v>
      </c>
      <c r="AC45" s="20" t="s">
        <v>38</v>
      </c>
      <c r="AE45" s="20" t="s">
        <v>38</v>
      </c>
      <c r="AG45" s="20" t="s">
        <v>38</v>
      </c>
      <c r="AH45" s="20" t="s">
        <v>38</v>
      </c>
      <c r="AI45" s="20" t="s">
        <v>38</v>
      </c>
      <c r="AK45" s="20" t="s">
        <v>38</v>
      </c>
      <c r="AM45" s="20" t="s">
        <v>38</v>
      </c>
      <c r="AO45" s="20" t="s">
        <v>38</v>
      </c>
      <c r="AQ45" s="20" t="s">
        <v>38</v>
      </c>
      <c r="AR45" s="20" t="s">
        <v>38</v>
      </c>
      <c r="AS45" s="20" t="s">
        <v>38</v>
      </c>
      <c r="AU45" s="20" t="s">
        <v>38</v>
      </c>
      <c r="AV45" s="20" t="s">
        <v>38</v>
      </c>
      <c r="AW45" s="20" t="s">
        <v>38</v>
      </c>
      <c r="AX45" s="20" t="s">
        <v>38</v>
      </c>
      <c r="AZ45" s="20" t="s">
        <v>38</v>
      </c>
      <c r="BA45" s="20" t="s">
        <v>38</v>
      </c>
      <c r="BB45" s="20" t="s">
        <v>38</v>
      </c>
      <c r="BC45" s="20" t="s">
        <v>38</v>
      </c>
      <c r="BE45" s="20" t="s">
        <v>38</v>
      </c>
      <c r="BF45" s="20" t="s">
        <v>38</v>
      </c>
      <c r="BG45" s="20" t="s">
        <v>38</v>
      </c>
      <c r="BH45" s="20" t="s">
        <v>38</v>
      </c>
      <c r="BI45" s="20" t="s">
        <v>38</v>
      </c>
      <c r="BK45" s="20" t="s">
        <v>38</v>
      </c>
      <c r="BL45" s="20" t="s">
        <v>38</v>
      </c>
      <c r="BM45" s="20" t="s">
        <v>38</v>
      </c>
      <c r="BN45" s="20" t="s">
        <v>38</v>
      </c>
      <c r="BO45" s="20" t="s">
        <v>38</v>
      </c>
      <c r="BQ45" s="20" t="s">
        <v>38</v>
      </c>
      <c r="BS45" s="20" t="s">
        <v>38</v>
      </c>
      <c r="BU45" s="20" t="s">
        <v>38</v>
      </c>
      <c r="BV45" s="20" t="s">
        <v>38</v>
      </c>
      <c r="BW45" s="20" t="s">
        <v>38</v>
      </c>
      <c r="BY45" s="20" t="s">
        <v>38</v>
      </c>
      <c r="BZ45" s="20" t="s">
        <v>38</v>
      </c>
      <c r="CA45" s="20" t="s">
        <v>38</v>
      </c>
      <c r="CC45" s="20" t="s">
        <v>38</v>
      </c>
      <c r="CE45" s="20" t="s">
        <v>38</v>
      </c>
      <c r="CG45" s="20" t="s">
        <v>38</v>
      </c>
      <c r="CH45" s="20" t="s">
        <v>38</v>
      </c>
      <c r="CJ45" s="20" t="s">
        <v>38</v>
      </c>
      <c r="CL45" s="20" t="s">
        <v>38</v>
      </c>
      <c r="CN45" s="20" t="s">
        <v>38</v>
      </c>
      <c r="CP45" s="20" t="s">
        <v>38</v>
      </c>
      <c r="CQ45" s="20" t="s">
        <v>38</v>
      </c>
      <c r="CR45" s="20" t="s">
        <v>38</v>
      </c>
      <c r="CT45" s="20" t="s">
        <v>38</v>
      </c>
      <c r="CV45" s="20" t="s">
        <v>38</v>
      </c>
      <c r="CW45" s="20" t="s">
        <v>38</v>
      </c>
      <c r="CX45" s="20" t="s">
        <v>38</v>
      </c>
      <c r="CZ45" s="20" t="s">
        <v>38</v>
      </c>
      <c r="DB45" s="20" t="s">
        <v>38</v>
      </c>
      <c r="DC45" s="20" t="s">
        <v>38</v>
      </c>
      <c r="DD45" s="20" t="s">
        <v>38</v>
      </c>
      <c r="DF45" s="20" t="s">
        <v>38</v>
      </c>
      <c r="DG45" s="20" t="s">
        <v>38</v>
      </c>
      <c r="DI45" s="20" t="s">
        <v>38</v>
      </c>
      <c r="DJ45" s="20" t="s">
        <v>38</v>
      </c>
      <c r="DK45" s="20" t="s">
        <v>38</v>
      </c>
      <c r="DM45" s="20" t="s">
        <v>38</v>
      </c>
      <c r="DO45" s="20" t="s">
        <v>38</v>
      </c>
      <c r="DP45" s="20" t="s">
        <v>38</v>
      </c>
      <c r="DR45" s="20" t="s">
        <v>38</v>
      </c>
      <c r="DS45" s="20" t="s">
        <v>38</v>
      </c>
      <c r="DT45" s="20" t="s">
        <v>38</v>
      </c>
      <c r="DV45" s="50" t="s">
        <v>38</v>
      </c>
      <c r="DX45" s="20" t="s">
        <v>38</v>
      </c>
      <c r="DZ45" s="20" t="s">
        <v>38</v>
      </c>
      <c r="EA45" s="20" t="s">
        <v>38</v>
      </c>
      <c r="EB45" s="20" t="s">
        <v>38</v>
      </c>
      <c r="ED45" s="20" t="s">
        <v>38</v>
      </c>
      <c r="EF45" s="20" t="s">
        <v>38</v>
      </c>
      <c r="EG45" s="20" t="s">
        <v>38</v>
      </c>
      <c r="EH45" s="20" t="s">
        <v>38</v>
      </c>
      <c r="EI45" s="61"/>
      <c r="EJ45" s="20" t="s">
        <v>38</v>
      </c>
      <c r="EK45" s="20" t="s">
        <v>38</v>
      </c>
      <c r="EL45" s="20" t="s">
        <v>38</v>
      </c>
      <c r="EN45" s="50" t="s">
        <v>38</v>
      </c>
      <c r="EP45" s="20" t="s">
        <v>38</v>
      </c>
      <c r="EQ45" s="20" t="s">
        <v>38</v>
      </c>
      <c r="ER45" s="20" t="s">
        <v>38</v>
      </c>
      <c r="ET45" s="50" t="s">
        <v>38</v>
      </c>
      <c r="EU45" s="50" t="s">
        <v>38</v>
      </c>
      <c r="EV45" s="50" t="s">
        <v>38</v>
      </c>
      <c r="EW45" s="50" t="s">
        <v>38</v>
      </c>
      <c r="EY45" s="20" t="s">
        <v>38</v>
      </c>
      <c r="EZ45" s="20" t="s">
        <v>38</v>
      </c>
      <c r="FA45" s="20" t="s">
        <v>38</v>
      </c>
      <c r="FC45" s="20" t="s">
        <v>38</v>
      </c>
      <c r="FE45" s="20" t="s">
        <v>38</v>
      </c>
      <c r="FF45" s="20" t="s">
        <v>38</v>
      </c>
      <c r="FH45" s="20" t="s">
        <v>38</v>
      </c>
      <c r="FI45" s="20" t="s">
        <v>38</v>
      </c>
      <c r="FJ45" s="20" t="s">
        <v>38</v>
      </c>
      <c r="FK45" s="20" t="s">
        <v>38</v>
      </c>
      <c r="FM45" s="50" t="s">
        <v>38</v>
      </c>
      <c r="FN45" s="50" t="s">
        <v>38</v>
      </c>
      <c r="FO45" s="50" t="s">
        <v>38</v>
      </c>
      <c r="FP45" s="50" t="s">
        <v>38</v>
      </c>
      <c r="FR45" s="20" t="s">
        <v>38</v>
      </c>
      <c r="FT45" s="20" t="s">
        <v>38</v>
      </c>
      <c r="FU45" s="20" t="s">
        <v>38</v>
      </c>
      <c r="FV45" s="20" t="s">
        <v>38</v>
      </c>
      <c r="FW45" s="20" t="s">
        <v>38</v>
      </c>
      <c r="FX45" s="20" t="s">
        <v>38</v>
      </c>
      <c r="FZ45" s="20" t="s">
        <v>38</v>
      </c>
      <c r="GA45" s="20" t="s">
        <v>38</v>
      </c>
      <c r="GB45" s="20" t="s">
        <v>38</v>
      </c>
      <c r="GD45" s="20" t="s">
        <v>38</v>
      </c>
      <c r="GE45" s="20" t="s">
        <v>38</v>
      </c>
      <c r="GF45" s="20" t="s">
        <v>38</v>
      </c>
      <c r="GG45" s="20" t="s">
        <v>38</v>
      </c>
      <c r="GI45" s="20" t="s">
        <v>38</v>
      </c>
      <c r="GJ45" s="20" t="s">
        <v>38</v>
      </c>
      <c r="GK45" s="20" t="s">
        <v>38</v>
      </c>
      <c r="GM45" s="20" t="s">
        <v>38</v>
      </c>
      <c r="GN45" s="20" t="s">
        <v>38</v>
      </c>
      <c r="GO45" s="20" t="s">
        <v>38</v>
      </c>
      <c r="GP45" s="20" t="s">
        <v>38</v>
      </c>
      <c r="GR45" s="20" t="s">
        <v>38</v>
      </c>
      <c r="GS45" s="20" t="s">
        <v>38</v>
      </c>
      <c r="GT45" s="20" t="s">
        <v>38</v>
      </c>
      <c r="GU45" s="20" t="s">
        <v>38</v>
      </c>
      <c r="GW45" s="20" t="s">
        <v>38</v>
      </c>
      <c r="GX45" s="20" t="s">
        <v>38</v>
      </c>
      <c r="GZ45" s="50" t="s">
        <v>38</v>
      </c>
      <c r="HA45" s="50" t="s">
        <v>38</v>
      </c>
      <c r="HB45" s="50" t="s">
        <v>38</v>
      </c>
      <c r="HC45" s="50" t="s">
        <v>38</v>
      </c>
      <c r="HE45" s="20" t="s">
        <v>38</v>
      </c>
      <c r="HF45" s="20" t="s">
        <v>38</v>
      </c>
      <c r="HG45" s="20" t="s">
        <v>38</v>
      </c>
      <c r="HH45" s="20" t="s">
        <v>38</v>
      </c>
      <c r="HI45" s="20" t="s">
        <v>38</v>
      </c>
      <c r="HJ45" s="20" t="s">
        <v>38</v>
      </c>
      <c r="HL45" s="20" t="s">
        <v>38</v>
      </c>
      <c r="HM45" s="20" t="s">
        <v>38</v>
      </c>
      <c r="HN45" s="20" t="s">
        <v>38</v>
      </c>
      <c r="HO45" s="20" t="s">
        <v>38</v>
      </c>
      <c r="HQ45" s="50" t="s">
        <v>38</v>
      </c>
      <c r="HR45" s="50" t="s">
        <v>38</v>
      </c>
      <c r="HS45" s="50" t="s">
        <v>38</v>
      </c>
      <c r="HT45" s="50" t="s">
        <v>38</v>
      </c>
      <c r="HV45" s="20" t="s">
        <v>38</v>
      </c>
      <c r="HW45" s="20" t="s">
        <v>38</v>
      </c>
      <c r="HX45" s="20" t="s">
        <v>38</v>
      </c>
      <c r="HY45" s="20" t="s">
        <v>38</v>
      </c>
      <c r="HZ45" s="20" t="s">
        <v>38</v>
      </c>
      <c r="IA45" s="20" t="s">
        <v>38</v>
      </c>
      <c r="IC45" s="50" t="s">
        <v>38</v>
      </c>
      <c r="ID45" s="50" t="s">
        <v>38</v>
      </c>
      <c r="IE45" s="50" t="s">
        <v>38</v>
      </c>
      <c r="IF45" s="50" t="s">
        <v>38</v>
      </c>
      <c r="IG45" s="50" t="s">
        <v>38</v>
      </c>
      <c r="IH45" s="20" t="s">
        <v>38</v>
      </c>
      <c r="IJ45" s="20" t="s">
        <v>93</v>
      </c>
      <c r="IK45" s="20" t="s">
        <v>93</v>
      </c>
      <c r="IL45" s="20" t="s">
        <v>93</v>
      </c>
      <c r="IM45" s="20" t="s">
        <v>93</v>
      </c>
      <c r="IO45" s="20" t="s">
        <v>93</v>
      </c>
      <c r="IP45" s="20" t="s">
        <v>93</v>
      </c>
      <c r="IQ45" s="20" t="s">
        <v>93</v>
      </c>
      <c r="IR45" s="20" t="s">
        <v>93</v>
      </c>
      <c r="IS45" s="20" t="s">
        <v>93</v>
      </c>
      <c r="IU45" s="153" t="s">
        <v>93</v>
      </c>
      <c r="IV45" s="153" t="s">
        <v>93</v>
      </c>
      <c r="IW45" s="153" t="s">
        <v>93</v>
      </c>
      <c r="IX45" s="153" t="s">
        <v>93</v>
      </c>
      <c r="IY45" s="153" t="s">
        <v>93</v>
      </c>
      <c r="IZ45" s="153" t="s">
        <v>93</v>
      </c>
      <c r="JA45" s="153" t="s">
        <v>93</v>
      </c>
      <c r="JB45" s="153" t="s">
        <v>93</v>
      </c>
      <c r="JC45" s="153" t="s">
        <v>93</v>
      </c>
      <c r="JE45" s="20" t="s">
        <v>93</v>
      </c>
      <c r="JF45" s="20" t="s">
        <v>93</v>
      </c>
      <c r="JG45" s="20" t="s">
        <v>93</v>
      </c>
      <c r="JI45" s="20" t="s">
        <v>93</v>
      </c>
      <c r="JJ45" s="20" t="s">
        <v>93</v>
      </c>
      <c r="JK45" s="20" t="s">
        <v>93</v>
      </c>
      <c r="JL45" s="50" t="s">
        <v>93</v>
      </c>
      <c r="JM45" s="20" t="s">
        <v>93</v>
      </c>
      <c r="JO45" s="20" t="s">
        <v>93</v>
      </c>
      <c r="JP45" s="20" t="s">
        <v>93</v>
      </c>
      <c r="JQ45" s="20" t="s">
        <v>93</v>
      </c>
      <c r="JR45" s="20" t="s">
        <v>93</v>
      </c>
      <c r="JS45" s="153" t="s">
        <v>93</v>
      </c>
      <c r="JT45" s="153" t="s">
        <v>93</v>
      </c>
      <c r="JU45" s="20" t="s">
        <v>93</v>
      </c>
      <c r="JV45" s="20" t="s">
        <v>93</v>
      </c>
      <c r="JX45" s="20" t="s">
        <v>93</v>
      </c>
      <c r="JY45" s="20" t="s">
        <v>93</v>
      </c>
      <c r="JZ45" s="50" t="s">
        <v>93</v>
      </c>
      <c r="KA45" s="20" t="s">
        <v>93</v>
      </c>
      <c r="KB45" s="20" t="s">
        <v>93</v>
      </c>
      <c r="KC45" s="20" t="s">
        <v>93</v>
      </c>
      <c r="KD45" s="20" t="s">
        <v>93</v>
      </c>
      <c r="KF45" s="50" t="s">
        <v>93</v>
      </c>
      <c r="KG45" s="50" t="s">
        <v>93</v>
      </c>
      <c r="KH45" s="50" t="s">
        <v>93</v>
      </c>
      <c r="KI45" s="50" t="s">
        <v>93</v>
      </c>
      <c r="KJ45" s="50" t="s">
        <v>93</v>
      </c>
      <c r="KK45" s="50" t="s">
        <v>93</v>
      </c>
      <c r="KL45" s="50" t="s">
        <v>93</v>
      </c>
      <c r="KM45" s="50" t="s">
        <v>93</v>
      </c>
      <c r="KO45" s="20" t="s">
        <v>93</v>
      </c>
      <c r="KQ45" s="20" t="s">
        <v>93</v>
      </c>
      <c r="KS45" s="20" t="s">
        <v>93</v>
      </c>
      <c r="KT45" s="20" t="s">
        <v>93</v>
      </c>
      <c r="KV45" s="20" t="s">
        <v>93</v>
      </c>
      <c r="KW45" s="20" t="s">
        <v>93</v>
      </c>
      <c r="KX45" s="20" t="s">
        <v>93</v>
      </c>
      <c r="KY45" s="20" t="s">
        <v>93</v>
      </c>
      <c r="LA45" s="20" t="s">
        <v>93</v>
      </c>
      <c r="LB45" s="20" t="s">
        <v>93</v>
      </c>
      <c r="LD45" s="20" t="s">
        <v>93</v>
      </c>
      <c r="LF45" s="20" t="s">
        <v>93</v>
      </c>
      <c r="LG45" s="20" t="s">
        <v>93</v>
      </c>
      <c r="LH45" s="20" t="s">
        <v>93</v>
      </c>
      <c r="LI45" s="20" t="s">
        <v>93</v>
      </c>
      <c r="LJ45" s="20" t="s">
        <v>93</v>
      </c>
      <c r="LL45" s="20" t="s">
        <v>93</v>
      </c>
      <c r="LN45" s="20" t="s">
        <v>93</v>
      </c>
      <c r="LO45" s="20" t="s">
        <v>93</v>
      </c>
      <c r="LP45" s="20" t="s">
        <v>93</v>
      </c>
      <c r="LQ45" s="20" t="s">
        <v>93</v>
      </c>
      <c r="LR45" s="20" t="s">
        <v>93</v>
      </c>
      <c r="LS45" s="20" t="s">
        <v>93</v>
      </c>
      <c r="LT45" s="20" t="s">
        <v>93</v>
      </c>
      <c r="LU45" s="20" t="s">
        <v>93</v>
      </c>
      <c r="LV45" s="20" t="s">
        <v>93</v>
      </c>
      <c r="LW45" s="20" t="s">
        <v>93</v>
      </c>
      <c r="LX45" s="20" t="s">
        <v>93</v>
      </c>
      <c r="LY45" s="20" t="s">
        <v>93</v>
      </c>
      <c r="MA45" s="20" t="s">
        <v>93</v>
      </c>
      <c r="MB45" s="20" t="s">
        <v>93</v>
      </c>
      <c r="MC45" s="20" t="s">
        <v>93</v>
      </c>
      <c r="MD45" s="20" t="s">
        <v>93</v>
      </c>
      <c r="ME45" s="20" t="s">
        <v>93</v>
      </c>
      <c r="MF45" s="20" t="s">
        <v>93</v>
      </c>
      <c r="MG45" s="20" t="s">
        <v>93</v>
      </c>
      <c r="MH45" s="20" t="s">
        <v>93</v>
      </c>
      <c r="MI45" s="20" t="s">
        <v>93</v>
      </c>
      <c r="MK45" s="153" t="s">
        <v>93</v>
      </c>
      <c r="ML45" s="153" t="s">
        <v>93</v>
      </c>
      <c r="MN45" s="50" t="s">
        <v>93</v>
      </c>
      <c r="MO45" s="50" t="s">
        <v>93</v>
      </c>
      <c r="MP45" s="50" t="s">
        <v>93</v>
      </c>
      <c r="MQ45" s="50" t="s">
        <v>93</v>
      </c>
      <c r="MR45" s="50" t="s">
        <v>93</v>
      </c>
    </row>
    <row r="46" spans="1:356" ht="37.5" customHeight="1" thickBot="1" x14ac:dyDescent="0.35">
      <c r="A46" s="15" t="s">
        <v>1269</v>
      </c>
      <c r="B46" s="2" t="s">
        <v>8</v>
      </c>
      <c r="D46" s="2" t="s">
        <v>8</v>
      </c>
      <c r="E46" s="145" t="s">
        <v>1623</v>
      </c>
      <c r="F46" s="2" t="s">
        <v>8</v>
      </c>
      <c r="G46" s="145" t="s">
        <v>1623</v>
      </c>
      <c r="H46" s="2" t="s">
        <v>8</v>
      </c>
      <c r="J46" s="2" t="s">
        <v>8</v>
      </c>
      <c r="K46" s="55" t="s">
        <v>1485</v>
      </c>
      <c r="L46" s="57" t="s">
        <v>1485</v>
      </c>
      <c r="M46" s="2" t="s">
        <v>8</v>
      </c>
      <c r="O46" s="145" t="s">
        <v>1635</v>
      </c>
      <c r="P46" s="143" t="s">
        <v>8</v>
      </c>
      <c r="R46" s="2" t="s">
        <v>8</v>
      </c>
      <c r="T46" s="2" t="s">
        <v>8</v>
      </c>
      <c r="V46" s="2" t="s">
        <v>8</v>
      </c>
      <c r="W46" s="2" t="s">
        <v>8</v>
      </c>
      <c r="Y46" s="2" t="s">
        <v>8</v>
      </c>
      <c r="Z46" s="2" t="s">
        <v>8</v>
      </c>
      <c r="AB46" s="2" t="s">
        <v>8</v>
      </c>
      <c r="AC46" s="2" t="s">
        <v>8</v>
      </c>
      <c r="AE46" s="2" t="s">
        <v>59</v>
      </c>
      <c r="AG46" s="2" t="s">
        <v>8</v>
      </c>
      <c r="AH46" s="2" t="s">
        <v>8</v>
      </c>
      <c r="AI46" s="2" t="s">
        <v>8</v>
      </c>
      <c r="AK46" s="2" t="s">
        <v>59</v>
      </c>
      <c r="AM46" s="2" t="s">
        <v>8</v>
      </c>
      <c r="AO46" s="2" t="s">
        <v>8</v>
      </c>
      <c r="AQ46" s="2" t="s">
        <v>59</v>
      </c>
      <c r="AR46" s="2" t="s">
        <v>59</v>
      </c>
      <c r="AS46" s="2" t="s">
        <v>59</v>
      </c>
      <c r="AU46" s="2" t="s">
        <v>8</v>
      </c>
      <c r="AV46" s="2" t="s">
        <v>8</v>
      </c>
      <c r="AW46" s="2" t="s">
        <v>8</v>
      </c>
      <c r="AX46" s="2" t="s">
        <v>8</v>
      </c>
      <c r="AZ46" s="2" t="s">
        <v>8</v>
      </c>
      <c r="BA46" s="2" t="s">
        <v>8</v>
      </c>
      <c r="BB46" s="2" t="s">
        <v>8</v>
      </c>
      <c r="BC46" s="2" t="s">
        <v>8</v>
      </c>
      <c r="BE46" s="2" t="s">
        <v>59</v>
      </c>
      <c r="BF46" s="2" t="s">
        <v>59</v>
      </c>
      <c r="BG46" s="2" t="s">
        <v>59</v>
      </c>
      <c r="BH46" s="2" t="s">
        <v>59</v>
      </c>
      <c r="BI46" s="2" t="s">
        <v>59</v>
      </c>
      <c r="BK46" s="2" t="s">
        <v>8</v>
      </c>
      <c r="BL46" s="2" t="s">
        <v>8</v>
      </c>
      <c r="BM46" s="2" t="s">
        <v>8</v>
      </c>
      <c r="BN46" s="2" t="s">
        <v>8</v>
      </c>
      <c r="BO46" s="2" t="s">
        <v>8</v>
      </c>
      <c r="BQ46" s="2" t="s">
        <v>8</v>
      </c>
      <c r="BS46" s="2" t="s">
        <v>8</v>
      </c>
      <c r="BU46" s="2" t="s">
        <v>59</v>
      </c>
      <c r="BV46" s="2" t="s">
        <v>59</v>
      </c>
      <c r="BW46" s="2" t="s">
        <v>59</v>
      </c>
      <c r="BY46" s="2" t="s">
        <v>8</v>
      </c>
      <c r="BZ46" s="2" t="s">
        <v>8</v>
      </c>
      <c r="CA46" s="2" t="s">
        <v>8</v>
      </c>
      <c r="CC46" s="2" t="s">
        <v>8</v>
      </c>
      <c r="CE46" s="2" t="s">
        <v>59</v>
      </c>
      <c r="CG46" s="2" t="s">
        <v>8</v>
      </c>
      <c r="CH46" s="2" t="s">
        <v>8</v>
      </c>
      <c r="CJ46" s="2" t="s">
        <v>8</v>
      </c>
      <c r="CL46" s="2" t="s">
        <v>59</v>
      </c>
      <c r="CN46" s="2" t="s">
        <v>59</v>
      </c>
      <c r="CP46" s="2" t="s">
        <v>8</v>
      </c>
      <c r="CQ46" s="2" t="s">
        <v>8</v>
      </c>
      <c r="CR46" s="2" t="s">
        <v>8</v>
      </c>
      <c r="CT46" s="2" t="s">
        <v>8</v>
      </c>
      <c r="CV46" s="2" t="s">
        <v>8</v>
      </c>
      <c r="CW46" s="2" t="s">
        <v>8</v>
      </c>
      <c r="CX46" s="2" t="s">
        <v>8</v>
      </c>
      <c r="CZ46" s="2" t="s">
        <v>8</v>
      </c>
      <c r="DB46" s="2" t="s">
        <v>8</v>
      </c>
      <c r="DC46" s="2" t="s">
        <v>8</v>
      </c>
      <c r="DD46" s="2" t="s">
        <v>8</v>
      </c>
      <c r="DF46" s="2" t="s">
        <v>59</v>
      </c>
      <c r="DG46" s="2" t="s">
        <v>59</v>
      </c>
      <c r="DI46" s="2" t="s">
        <v>8</v>
      </c>
      <c r="DJ46" s="2" t="s">
        <v>8</v>
      </c>
      <c r="DK46" s="2" t="s">
        <v>8</v>
      </c>
      <c r="DM46" s="2" t="s">
        <v>59</v>
      </c>
      <c r="DO46" s="2" t="s">
        <v>8</v>
      </c>
      <c r="DP46" s="2" t="s">
        <v>8</v>
      </c>
      <c r="DR46" s="2" t="s">
        <v>8</v>
      </c>
      <c r="DS46" s="2" t="s">
        <v>8</v>
      </c>
      <c r="DT46" s="2" t="s">
        <v>8</v>
      </c>
      <c r="DV46" s="145" t="s">
        <v>1705</v>
      </c>
      <c r="DX46" s="2" t="s">
        <v>59</v>
      </c>
      <c r="DZ46" s="2" t="s">
        <v>8</v>
      </c>
      <c r="EA46" s="2" t="s">
        <v>8</v>
      </c>
      <c r="EB46" s="2" t="s">
        <v>8</v>
      </c>
      <c r="ED46" s="2" t="s">
        <v>8</v>
      </c>
      <c r="EF46" s="2" t="s">
        <v>8</v>
      </c>
      <c r="EG46" s="2" t="s">
        <v>8</v>
      </c>
      <c r="EH46" s="2" t="s">
        <v>8</v>
      </c>
      <c r="EI46" s="61"/>
      <c r="EJ46" s="2" t="s">
        <v>8</v>
      </c>
      <c r="EK46" s="2" t="s">
        <v>8</v>
      </c>
      <c r="EL46" s="2" t="s">
        <v>8</v>
      </c>
      <c r="EN46" s="145" t="s">
        <v>1705</v>
      </c>
      <c r="EP46" s="2" t="s">
        <v>8</v>
      </c>
      <c r="EQ46" s="2" t="s">
        <v>8</v>
      </c>
      <c r="ER46" s="2" t="s">
        <v>8</v>
      </c>
      <c r="ET46" s="55" t="s">
        <v>1705</v>
      </c>
      <c r="EU46" s="56" t="s">
        <v>1705</v>
      </c>
      <c r="EV46" s="56" t="s">
        <v>1705</v>
      </c>
      <c r="EW46" s="57" t="s">
        <v>1705</v>
      </c>
      <c r="EY46" s="2" t="s">
        <v>8</v>
      </c>
      <c r="EZ46" s="2" t="s">
        <v>8</v>
      </c>
      <c r="FA46" s="2" t="s">
        <v>8</v>
      </c>
      <c r="FC46" s="2" t="s">
        <v>8</v>
      </c>
      <c r="FE46" s="2" t="s">
        <v>59</v>
      </c>
      <c r="FF46" s="2" t="s">
        <v>59</v>
      </c>
      <c r="FH46" s="2" t="s">
        <v>8</v>
      </c>
      <c r="FI46" s="2" t="s">
        <v>8</v>
      </c>
      <c r="FJ46" s="2" t="s">
        <v>8</v>
      </c>
      <c r="FK46" s="2" t="s">
        <v>8</v>
      </c>
      <c r="FM46" s="55" t="s">
        <v>1705</v>
      </c>
      <c r="FN46" s="56" t="s">
        <v>1705</v>
      </c>
      <c r="FO46" s="56" t="s">
        <v>1705</v>
      </c>
      <c r="FP46" s="57" t="s">
        <v>1705</v>
      </c>
      <c r="FR46" s="2" t="s">
        <v>8</v>
      </c>
      <c r="FT46" s="2" t="s">
        <v>8</v>
      </c>
      <c r="FU46" s="2" t="s">
        <v>8</v>
      </c>
      <c r="FV46" s="2" t="s">
        <v>8</v>
      </c>
      <c r="FW46" s="2" t="s">
        <v>8</v>
      </c>
      <c r="FX46" s="2" t="s">
        <v>8</v>
      </c>
      <c r="FZ46" s="2" t="s">
        <v>8</v>
      </c>
      <c r="GA46" s="2" t="s">
        <v>8</v>
      </c>
      <c r="GB46" s="2" t="s">
        <v>8</v>
      </c>
      <c r="GD46" s="2" t="s">
        <v>8</v>
      </c>
      <c r="GE46" s="2" t="s">
        <v>8</v>
      </c>
      <c r="GF46" s="2" t="s">
        <v>8</v>
      </c>
      <c r="GG46" s="2" t="s">
        <v>8</v>
      </c>
      <c r="GI46" s="2" t="s">
        <v>8</v>
      </c>
      <c r="GJ46" s="2" t="s">
        <v>8</v>
      </c>
      <c r="GK46" s="2" t="s">
        <v>8</v>
      </c>
      <c r="GM46" s="2" t="s">
        <v>8</v>
      </c>
      <c r="GN46" s="2" t="s">
        <v>8</v>
      </c>
      <c r="GO46" s="2" t="s">
        <v>8</v>
      </c>
      <c r="GP46" s="2" t="s">
        <v>8</v>
      </c>
      <c r="GR46" s="2" t="s">
        <v>8</v>
      </c>
      <c r="GS46" s="2" t="s">
        <v>8</v>
      </c>
      <c r="GT46" s="2" t="s">
        <v>8</v>
      </c>
      <c r="GU46" s="2" t="s">
        <v>8</v>
      </c>
      <c r="GW46" s="2" t="s">
        <v>59</v>
      </c>
      <c r="GX46" s="2" t="s">
        <v>59</v>
      </c>
      <c r="GZ46" s="55" t="s">
        <v>1623</v>
      </c>
      <c r="HA46" s="56" t="s">
        <v>1623</v>
      </c>
      <c r="HB46" s="56" t="s">
        <v>1623</v>
      </c>
      <c r="HC46" s="57" t="s">
        <v>1623</v>
      </c>
      <c r="HE46" s="2" t="s">
        <v>8</v>
      </c>
      <c r="HF46" s="2" t="s">
        <v>8</v>
      </c>
      <c r="HG46" s="2" t="s">
        <v>8</v>
      </c>
      <c r="HH46" s="2" t="s">
        <v>8</v>
      </c>
      <c r="HI46" s="2" t="s">
        <v>8</v>
      </c>
      <c r="HJ46" s="2" t="s">
        <v>8</v>
      </c>
      <c r="HL46" s="2" t="s">
        <v>59</v>
      </c>
      <c r="HM46" s="2" t="s">
        <v>59</v>
      </c>
      <c r="HN46" s="2" t="s">
        <v>59</v>
      </c>
      <c r="HO46" s="2" t="s">
        <v>59</v>
      </c>
      <c r="HQ46" s="55" t="s">
        <v>1623</v>
      </c>
      <c r="HR46" s="56" t="s">
        <v>1623</v>
      </c>
      <c r="HS46" s="56" t="s">
        <v>1623</v>
      </c>
      <c r="HT46" s="57" t="s">
        <v>1623</v>
      </c>
      <c r="HV46" s="2" t="s">
        <v>8</v>
      </c>
      <c r="HW46" s="2" t="s">
        <v>8</v>
      </c>
      <c r="HX46" s="2" t="s">
        <v>8</v>
      </c>
      <c r="HY46" s="2" t="s">
        <v>8</v>
      </c>
      <c r="HZ46" s="2" t="s">
        <v>8</v>
      </c>
      <c r="IA46" s="2" t="s">
        <v>8</v>
      </c>
      <c r="IC46" s="55" t="s">
        <v>1623</v>
      </c>
      <c r="ID46" s="56" t="s">
        <v>1623</v>
      </c>
      <c r="IE46" s="56" t="s">
        <v>1623</v>
      </c>
      <c r="IF46" s="56" t="s">
        <v>1623</v>
      </c>
      <c r="IG46" s="57" t="s">
        <v>1623</v>
      </c>
      <c r="IH46" s="143" t="s">
        <v>8</v>
      </c>
      <c r="IJ46" s="2" t="s">
        <v>59</v>
      </c>
      <c r="IK46" s="2" t="s">
        <v>59</v>
      </c>
      <c r="IL46" s="2" t="s">
        <v>59</v>
      </c>
      <c r="IM46" s="2" t="s">
        <v>59</v>
      </c>
      <c r="IO46" s="2" t="s">
        <v>8</v>
      </c>
      <c r="IP46" s="2" t="s">
        <v>8</v>
      </c>
      <c r="IQ46" s="2" t="s">
        <v>8</v>
      </c>
      <c r="IR46" s="2" t="s">
        <v>8</v>
      </c>
      <c r="IS46" s="2" t="s">
        <v>8</v>
      </c>
      <c r="IU46" s="55" t="s">
        <v>1485</v>
      </c>
      <c r="IV46" s="56" t="s">
        <v>1485</v>
      </c>
      <c r="IW46" s="56" t="s">
        <v>1485</v>
      </c>
      <c r="IX46" s="56" t="s">
        <v>1485</v>
      </c>
      <c r="IY46" s="56" t="s">
        <v>1485</v>
      </c>
      <c r="IZ46" s="56" t="s">
        <v>1485</v>
      </c>
      <c r="JA46" s="56" t="s">
        <v>1485</v>
      </c>
      <c r="JB46" s="56" t="s">
        <v>1485</v>
      </c>
      <c r="JC46" s="57" t="s">
        <v>1485</v>
      </c>
      <c r="JE46" s="2" t="s">
        <v>59</v>
      </c>
      <c r="JF46" s="2" t="s">
        <v>59</v>
      </c>
      <c r="JG46" s="2" t="s">
        <v>59</v>
      </c>
      <c r="JI46" s="2" t="s">
        <v>8</v>
      </c>
      <c r="JJ46" s="2" t="s">
        <v>8</v>
      </c>
      <c r="JK46" s="142" t="s">
        <v>8</v>
      </c>
      <c r="JL46" s="145" t="s">
        <v>1485</v>
      </c>
      <c r="JM46" s="143" t="s">
        <v>8</v>
      </c>
      <c r="JO46" s="2" t="s">
        <v>59</v>
      </c>
      <c r="JP46" s="2" t="s">
        <v>59</v>
      </c>
      <c r="JQ46" s="2" t="s">
        <v>59</v>
      </c>
      <c r="JR46" s="2" t="s">
        <v>59</v>
      </c>
      <c r="JS46" s="55" t="s">
        <v>1485</v>
      </c>
      <c r="JT46" s="57" t="s">
        <v>1485</v>
      </c>
      <c r="JU46" s="2" t="s">
        <v>59</v>
      </c>
      <c r="JV46" s="2" t="s">
        <v>59</v>
      </c>
      <c r="JX46" s="2" t="s">
        <v>8</v>
      </c>
      <c r="JY46" s="142" t="s">
        <v>8</v>
      </c>
      <c r="JZ46" s="145" t="s">
        <v>1485</v>
      </c>
      <c r="KA46" s="143" t="s">
        <v>8</v>
      </c>
      <c r="KB46" s="2" t="s">
        <v>8</v>
      </c>
      <c r="KC46" s="2" t="s">
        <v>8</v>
      </c>
      <c r="KD46" s="2" t="s">
        <v>8</v>
      </c>
      <c r="KF46" s="55" t="s">
        <v>1485</v>
      </c>
      <c r="KG46" s="56" t="s">
        <v>1485</v>
      </c>
      <c r="KH46" s="56" t="s">
        <v>1485</v>
      </c>
      <c r="KI46" s="56" t="s">
        <v>1485</v>
      </c>
      <c r="KJ46" s="56" t="s">
        <v>1485</v>
      </c>
      <c r="KK46" s="56" t="s">
        <v>1485</v>
      </c>
      <c r="KL46" s="56" t="s">
        <v>1485</v>
      </c>
      <c r="KM46" s="57" t="s">
        <v>1485</v>
      </c>
      <c r="KO46" s="2" t="s">
        <v>8</v>
      </c>
      <c r="KQ46" s="2" t="s">
        <v>59</v>
      </c>
      <c r="KS46" s="2" t="s">
        <v>8</v>
      </c>
      <c r="KT46" s="2" t="s">
        <v>8</v>
      </c>
      <c r="KV46" s="2" t="s">
        <v>59</v>
      </c>
      <c r="KW46" s="2" t="s">
        <v>59</v>
      </c>
      <c r="KX46" s="2" t="s">
        <v>59</v>
      </c>
      <c r="KY46" s="2" t="s">
        <v>8</v>
      </c>
      <c r="LA46" s="2" t="s">
        <v>59</v>
      </c>
      <c r="LB46" s="2" t="s">
        <v>59</v>
      </c>
      <c r="LD46" s="2" t="s">
        <v>8</v>
      </c>
      <c r="LF46" s="2" t="s">
        <v>59</v>
      </c>
      <c r="LG46" s="2" t="s">
        <v>59</v>
      </c>
      <c r="LH46" s="2" t="s">
        <v>59</v>
      </c>
      <c r="LI46" s="2" t="s">
        <v>59</v>
      </c>
      <c r="LJ46" s="2" t="s">
        <v>59</v>
      </c>
      <c r="LL46" s="2" t="s">
        <v>8</v>
      </c>
      <c r="LN46" s="2" t="s">
        <v>59</v>
      </c>
      <c r="LO46" s="2" t="s">
        <v>59</v>
      </c>
      <c r="LP46" s="2" t="s">
        <v>59</v>
      </c>
      <c r="LQ46" s="2" t="s">
        <v>59</v>
      </c>
      <c r="LR46" s="2" t="s">
        <v>59</v>
      </c>
      <c r="LS46" s="2" t="s">
        <v>59</v>
      </c>
      <c r="LT46" s="2" t="s">
        <v>59</v>
      </c>
      <c r="LU46" s="2" t="s">
        <v>59</v>
      </c>
      <c r="LV46" s="2" t="s">
        <v>59</v>
      </c>
      <c r="LW46" s="2" t="s">
        <v>59</v>
      </c>
      <c r="LX46" s="2" t="s">
        <v>59</v>
      </c>
      <c r="LY46" s="2" t="s">
        <v>59</v>
      </c>
      <c r="MA46" s="2" t="s">
        <v>59</v>
      </c>
      <c r="MB46" s="2" t="s">
        <v>59</v>
      </c>
      <c r="MC46" s="2" t="s">
        <v>59</v>
      </c>
      <c r="MD46" s="2" t="s">
        <v>59</v>
      </c>
      <c r="ME46" s="2" t="s">
        <v>59</v>
      </c>
      <c r="MF46" s="2" t="s">
        <v>59</v>
      </c>
      <c r="MG46" s="2" t="s">
        <v>59</v>
      </c>
      <c r="MH46" s="2" t="s">
        <v>59</v>
      </c>
      <c r="MI46" s="2" t="s">
        <v>59</v>
      </c>
      <c r="MK46" s="55" t="s">
        <v>568</v>
      </c>
      <c r="ML46" s="57" t="s">
        <v>568</v>
      </c>
      <c r="MN46" s="55" t="s">
        <v>335</v>
      </c>
      <c r="MO46" s="56" t="s">
        <v>335</v>
      </c>
      <c r="MP46" s="56" t="s">
        <v>335</v>
      </c>
      <c r="MQ46" s="56" t="s">
        <v>335</v>
      </c>
      <c r="MR46" s="57" t="s">
        <v>335</v>
      </c>
    </row>
    <row r="47" spans="1:356" ht="22.5" customHeight="1" x14ac:dyDescent="0.3">
      <c r="A47" s="15" t="s">
        <v>40</v>
      </c>
      <c r="B47" s="22">
        <v>196378422237</v>
      </c>
      <c r="D47" s="22">
        <v>196378419626</v>
      </c>
      <c r="E47" s="22" t="s">
        <v>1741</v>
      </c>
      <c r="F47" s="22">
        <v>196378417110</v>
      </c>
      <c r="G47" s="22" t="s">
        <v>1747</v>
      </c>
      <c r="H47" s="22">
        <v>196378418353</v>
      </c>
      <c r="J47" s="22">
        <v>196379185940</v>
      </c>
      <c r="K47" s="22">
        <v>196800601506</v>
      </c>
      <c r="L47" s="22">
        <v>196800601520</v>
      </c>
      <c r="M47" s="22">
        <v>196379183342</v>
      </c>
      <c r="O47" s="144">
        <v>196379000000</v>
      </c>
      <c r="P47" s="22">
        <v>196378964430</v>
      </c>
      <c r="R47" s="22">
        <v>195891251034</v>
      </c>
      <c r="T47" s="22">
        <v>194778625623</v>
      </c>
      <c r="V47" s="22">
        <v>194778630917</v>
      </c>
      <c r="W47" s="22">
        <v>195042500684</v>
      </c>
      <c r="Y47" s="22">
        <v>195348773584</v>
      </c>
      <c r="Z47" s="22">
        <v>195348773119</v>
      </c>
      <c r="AB47" s="22">
        <v>194778083645</v>
      </c>
      <c r="AC47" s="22">
        <v>195348998710</v>
      </c>
      <c r="AE47" s="22">
        <v>195890131498</v>
      </c>
      <c r="AG47" s="22">
        <v>196118553597</v>
      </c>
      <c r="AH47" s="22">
        <v>196118552750</v>
      </c>
      <c r="AI47" s="22">
        <v>196118551616</v>
      </c>
      <c r="AK47" s="22">
        <v>195892011569</v>
      </c>
      <c r="AM47" s="22">
        <v>196118961279</v>
      </c>
      <c r="AO47" s="22">
        <v>194778137225</v>
      </c>
      <c r="AQ47" s="22">
        <v>195477046313</v>
      </c>
      <c r="AR47" s="22">
        <v>195890031187</v>
      </c>
      <c r="AS47" s="22">
        <v>195890033747</v>
      </c>
      <c r="AU47" s="22">
        <v>196118370446</v>
      </c>
      <c r="AV47" s="22">
        <v>196118907819</v>
      </c>
      <c r="AW47" s="22">
        <v>196118369693</v>
      </c>
      <c r="AX47" s="22">
        <v>196118372457</v>
      </c>
      <c r="AZ47" s="22">
        <v>195235644065</v>
      </c>
      <c r="BA47" s="22">
        <v>195477020337</v>
      </c>
      <c r="BB47" s="22">
        <v>195235643723</v>
      </c>
      <c r="BC47" s="22">
        <v>195042887464</v>
      </c>
      <c r="BE47" s="22">
        <v>195890007779</v>
      </c>
      <c r="BF47" s="22">
        <v>195890184647</v>
      </c>
      <c r="BG47" s="22">
        <v>195890099187</v>
      </c>
      <c r="BH47" s="22">
        <v>195890006079</v>
      </c>
      <c r="BI47" s="22">
        <v>195890005799</v>
      </c>
      <c r="BK47" s="22">
        <v>196118905846</v>
      </c>
      <c r="BL47" s="22">
        <v>196118904887</v>
      </c>
      <c r="BM47" s="22">
        <v>196118553993</v>
      </c>
      <c r="BN47" s="22">
        <v>196118549156</v>
      </c>
      <c r="BO47" s="22">
        <v>196118550770</v>
      </c>
      <c r="BQ47" s="22">
        <v>196379794067</v>
      </c>
      <c r="BS47" s="22">
        <v>196379371558</v>
      </c>
      <c r="BU47" s="22">
        <v>195713819008</v>
      </c>
      <c r="BV47" s="22">
        <v>195713244633</v>
      </c>
      <c r="BW47" s="22">
        <v>195713243674</v>
      </c>
      <c r="BY47" s="22">
        <v>196118998084</v>
      </c>
      <c r="BZ47" s="22">
        <v>196118908953</v>
      </c>
      <c r="CA47" s="22">
        <v>196118998558</v>
      </c>
      <c r="CC47" s="22">
        <v>196379422892</v>
      </c>
      <c r="CE47" s="22">
        <v>195891608197</v>
      </c>
      <c r="CG47" s="22">
        <v>196118396613</v>
      </c>
      <c r="CH47" s="22">
        <v>196118396217</v>
      </c>
      <c r="CJ47" s="22">
        <v>196379780268</v>
      </c>
      <c r="CL47" s="22">
        <v>196118038773</v>
      </c>
      <c r="CN47" s="22">
        <v>195713817288</v>
      </c>
      <c r="CP47" s="22">
        <v>196118352831</v>
      </c>
      <c r="CQ47" s="22">
        <v>196118909493</v>
      </c>
      <c r="CR47" s="22">
        <v>196118351865</v>
      </c>
      <c r="CT47" s="22">
        <v>196379418888</v>
      </c>
      <c r="CV47" s="22">
        <v>196118309606</v>
      </c>
      <c r="CW47" s="22">
        <v>196118307428</v>
      </c>
      <c r="CX47" s="22">
        <v>196118309231</v>
      </c>
      <c r="CZ47" s="22">
        <v>196379632130</v>
      </c>
      <c r="DB47" s="22">
        <v>196118349503</v>
      </c>
      <c r="DC47" s="22">
        <v>196118349121</v>
      </c>
      <c r="DD47" s="22">
        <v>196118349916</v>
      </c>
      <c r="DF47" s="22">
        <v>195713587440</v>
      </c>
      <c r="DG47" s="22">
        <v>195713588195</v>
      </c>
      <c r="DI47" s="22">
        <v>196118264271</v>
      </c>
      <c r="DJ47" s="22">
        <v>196118264608</v>
      </c>
      <c r="DK47" s="22">
        <v>196118263403</v>
      </c>
      <c r="DM47" s="22">
        <v>195477833609</v>
      </c>
      <c r="DO47" s="22">
        <v>196118952963</v>
      </c>
      <c r="DP47" s="22">
        <v>196118951607</v>
      </c>
      <c r="DR47" s="22">
        <v>196118358567</v>
      </c>
      <c r="DS47" s="22">
        <v>196118360089</v>
      </c>
      <c r="DT47" s="22">
        <v>196118360973</v>
      </c>
      <c r="DV47" s="22">
        <v>196379426432</v>
      </c>
      <c r="DX47" s="22">
        <v>195890412382</v>
      </c>
      <c r="DZ47" s="22">
        <v>196118353227</v>
      </c>
      <c r="EA47" s="22">
        <v>196118353654</v>
      </c>
      <c r="EB47" s="22">
        <v>196118354514</v>
      </c>
      <c r="ED47" s="22">
        <v>196118355054</v>
      </c>
      <c r="EF47" s="22">
        <v>196118333755</v>
      </c>
      <c r="EG47" s="22">
        <v>196119029633</v>
      </c>
      <c r="EH47" s="22">
        <v>196118329031</v>
      </c>
      <c r="EI47" s="61"/>
      <c r="EJ47" s="22">
        <v>196118331799</v>
      </c>
      <c r="EK47" s="22">
        <v>196119028582</v>
      </c>
      <c r="EL47" s="22">
        <v>196118328829</v>
      </c>
      <c r="EN47" s="22">
        <v>196379440186</v>
      </c>
      <c r="EP47" s="22">
        <v>196119233696</v>
      </c>
      <c r="EQ47" s="22">
        <v>196119232590</v>
      </c>
      <c r="ER47" s="22">
        <v>196119231401</v>
      </c>
      <c r="ET47" s="22">
        <v>196379867464</v>
      </c>
      <c r="EU47" s="22">
        <v>196379869581</v>
      </c>
      <c r="EV47" s="22">
        <v>196379868942</v>
      </c>
      <c r="EW47" s="22" t="s">
        <v>1834</v>
      </c>
      <c r="EY47" s="22">
        <v>196119208946</v>
      </c>
      <c r="EZ47" s="22">
        <v>196119203422</v>
      </c>
      <c r="FA47" s="22">
        <v>196119209707</v>
      </c>
      <c r="FC47" s="22">
        <v>195042250596</v>
      </c>
      <c r="FE47" s="22">
        <v>195891117866</v>
      </c>
      <c r="FF47" s="22">
        <v>195891132104</v>
      </c>
      <c r="FH47" s="22">
        <v>196119241479</v>
      </c>
      <c r="FI47" s="22">
        <v>196119240465</v>
      </c>
      <c r="FJ47" s="22">
        <v>196119240977</v>
      </c>
      <c r="FK47" s="22">
        <v>196119241899</v>
      </c>
      <c r="FM47" s="22">
        <v>196379864159</v>
      </c>
      <c r="FN47" s="22">
        <v>196379864630</v>
      </c>
      <c r="FO47" s="22">
        <v>196379864845</v>
      </c>
      <c r="FP47" s="22">
        <v>196379864920</v>
      </c>
      <c r="FR47" s="22">
        <v>195348382694</v>
      </c>
      <c r="FT47" s="22">
        <v>196119182727</v>
      </c>
      <c r="FU47" s="22">
        <v>196119190715</v>
      </c>
      <c r="FV47" s="22">
        <v>196119188002</v>
      </c>
      <c r="FW47" s="22">
        <v>196119192177</v>
      </c>
      <c r="FX47" s="22">
        <v>196119187692</v>
      </c>
      <c r="FZ47" s="22" t="s">
        <v>1245</v>
      </c>
      <c r="GA47" s="22">
        <v>196378432182</v>
      </c>
      <c r="GB47" s="22">
        <v>196118470078</v>
      </c>
      <c r="GD47" s="22">
        <v>195348154970</v>
      </c>
      <c r="GE47" s="22">
        <v>195348155045</v>
      </c>
      <c r="GF47" s="22">
        <v>195348155700</v>
      </c>
      <c r="GG47" s="22">
        <v>195348157452</v>
      </c>
      <c r="GI47" s="22">
        <v>195891114759</v>
      </c>
      <c r="GJ47" s="22">
        <v>196378435893</v>
      </c>
      <c r="GK47" s="22">
        <v>196118470597</v>
      </c>
      <c r="GM47" s="22">
        <v>195348508490</v>
      </c>
      <c r="GN47" s="22">
        <v>195348508285</v>
      </c>
      <c r="GO47" s="22">
        <v>195348509381</v>
      </c>
      <c r="GP47" s="22">
        <v>195348508148</v>
      </c>
      <c r="GR47" s="22">
        <v>196378941455</v>
      </c>
      <c r="GS47" s="22">
        <v>196378882222</v>
      </c>
      <c r="GT47" s="22">
        <v>196378406008</v>
      </c>
      <c r="GU47" s="22">
        <v>196378941226</v>
      </c>
      <c r="GW47" s="22">
        <v>195891582374</v>
      </c>
      <c r="GX47" s="22">
        <v>195890864228</v>
      </c>
      <c r="GZ47" s="22">
        <v>196800118240</v>
      </c>
      <c r="HA47" s="22" t="s">
        <v>1834</v>
      </c>
      <c r="HB47" s="22" t="s">
        <v>1834</v>
      </c>
      <c r="HC47" s="22" t="s">
        <v>1834</v>
      </c>
      <c r="HE47" s="22">
        <v>196380488511</v>
      </c>
      <c r="HF47" s="22">
        <v>196380491320</v>
      </c>
      <c r="HG47" s="22">
        <v>196380501432</v>
      </c>
      <c r="HH47" s="22">
        <v>196380507403</v>
      </c>
      <c r="HI47" s="22">
        <v>196380490613</v>
      </c>
      <c r="HJ47" s="22">
        <v>196380492457</v>
      </c>
      <c r="HL47" s="22">
        <v>195890893617</v>
      </c>
      <c r="HM47" s="22">
        <v>195890895994</v>
      </c>
      <c r="HN47" s="22">
        <v>195890887227</v>
      </c>
      <c r="HO47" s="22">
        <v>195890895796</v>
      </c>
      <c r="HQ47" s="22" t="s">
        <v>1834</v>
      </c>
      <c r="HR47" s="22">
        <v>196801083813</v>
      </c>
      <c r="HS47" s="22" t="s">
        <v>1834</v>
      </c>
      <c r="HT47" s="22" t="s">
        <v>1834</v>
      </c>
      <c r="HV47" s="22">
        <v>196378917931</v>
      </c>
      <c r="HW47" s="22">
        <v>196378908281</v>
      </c>
      <c r="HX47" s="22">
        <v>196378917306</v>
      </c>
      <c r="HY47" s="22">
        <v>196378915838</v>
      </c>
      <c r="HZ47" s="22">
        <v>196378925707</v>
      </c>
      <c r="IA47" s="22">
        <v>196378911335</v>
      </c>
      <c r="IC47" s="144">
        <v>196380346668</v>
      </c>
      <c r="ID47" s="144">
        <v>196380329739</v>
      </c>
      <c r="IE47" s="144">
        <v>196380333859</v>
      </c>
      <c r="IF47" s="144">
        <v>196380342837</v>
      </c>
      <c r="IG47" s="144">
        <v>196380334719</v>
      </c>
      <c r="IH47" s="22">
        <v>196380347207</v>
      </c>
      <c r="IJ47" s="22">
        <v>195890667331</v>
      </c>
      <c r="IK47" s="22">
        <v>195890666082</v>
      </c>
      <c r="IL47" s="22">
        <v>195890667294</v>
      </c>
      <c r="IM47" s="22">
        <v>195890666150</v>
      </c>
      <c r="IO47" s="22">
        <v>196379026786</v>
      </c>
      <c r="IP47" s="22">
        <v>196379027127</v>
      </c>
      <c r="IQ47" s="22">
        <v>196379043806</v>
      </c>
      <c r="IR47" s="22">
        <v>196379045220</v>
      </c>
      <c r="IS47" s="22">
        <v>196379027073</v>
      </c>
      <c r="IU47" s="22">
        <v>196380540394</v>
      </c>
      <c r="IV47" s="22">
        <v>196380542725</v>
      </c>
      <c r="IW47" s="22">
        <v>196380540561</v>
      </c>
      <c r="IX47" s="22">
        <v>196380541391</v>
      </c>
      <c r="IY47" s="22">
        <v>196380543746</v>
      </c>
      <c r="IZ47" s="22">
        <v>196380542299</v>
      </c>
      <c r="JA47" s="22">
        <v>196380542909</v>
      </c>
      <c r="JB47" s="22">
        <v>196380542589</v>
      </c>
      <c r="JC47" s="22">
        <v>196380540813</v>
      </c>
      <c r="JE47" s="22">
        <v>195891227695</v>
      </c>
      <c r="JF47" s="22">
        <v>195891232804</v>
      </c>
      <c r="JG47" s="22">
        <v>195891230657</v>
      </c>
      <c r="JI47" s="22">
        <v>196119317563</v>
      </c>
      <c r="JJ47" s="22">
        <v>196119317396</v>
      </c>
      <c r="JK47" s="22">
        <v>196119317600</v>
      </c>
      <c r="JL47" s="144">
        <v>196119956267</v>
      </c>
      <c r="JM47" s="22">
        <v>196119318058</v>
      </c>
      <c r="JO47" s="22">
        <v>195891036174</v>
      </c>
      <c r="JP47" s="22">
        <v>195891030653</v>
      </c>
      <c r="JQ47" s="22">
        <v>195891042038</v>
      </c>
      <c r="JR47" s="22">
        <v>195891038970</v>
      </c>
      <c r="JS47" s="22">
        <v>196378804781</v>
      </c>
      <c r="JT47" s="22">
        <v>196378020754</v>
      </c>
      <c r="JU47" s="22">
        <v>195891030813</v>
      </c>
      <c r="JV47" s="22">
        <v>195891044261</v>
      </c>
      <c r="JX47" s="22">
        <v>196379115251</v>
      </c>
      <c r="JY47" s="22">
        <v>196379121351</v>
      </c>
      <c r="JZ47" s="144">
        <v>196379129883</v>
      </c>
      <c r="KA47" s="22">
        <v>196379125946</v>
      </c>
      <c r="KB47" s="22">
        <v>196379113271</v>
      </c>
      <c r="KC47" s="22">
        <v>196379120606</v>
      </c>
      <c r="KD47" s="22">
        <v>196379109649</v>
      </c>
      <c r="KF47" s="144">
        <v>196380354342</v>
      </c>
      <c r="KG47" s="144">
        <v>196380537950</v>
      </c>
      <c r="KH47" s="144">
        <v>196380539480</v>
      </c>
      <c r="KI47" s="144">
        <v>196380358883</v>
      </c>
      <c r="KJ47" s="144">
        <v>196380538179</v>
      </c>
      <c r="KK47" s="144">
        <v>196380538810</v>
      </c>
      <c r="KL47" s="144">
        <v>196380539084</v>
      </c>
      <c r="KM47" s="144">
        <v>196380539916</v>
      </c>
      <c r="KO47" s="22" t="s">
        <v>110</v>
      </c>
      <c r="KQ47" s="22">
        <v>195891251225</v>
      </c>
      <c r="KS47" s="22">
        <v>195890670881</v>
      </c>
      <c r="KT47" s="22">
        <v>195890672533</v>
      </c>
      <c r="KV47" s="22">
        <v>195891352311</v>
      </c>
      <c r="KW47" s="22">
        <v>195891349465</v>
      </c>
      <c r="KX47" s="22">
        <v>195891348321</v>
      </c>
      <c r="KY47" s="22">
        <v>196119511398</v>
      </c>
      <c r="LA47" s="22">
        <v>195891349731</v>
      </c>
      <c r="LB47" s="22">
        <v>195891342046</v>
      </c>
      <c r="LD47" s="22">
        <v>194778613989</v>
      </c>
      <c r="LF47" s="22">
        <v>195713876612</v>
      </c>
      <c r="LG47" s="22">
        <v>195713885836</v>
      </c>
      <c r="LH47" s="22">
        <v>195713884167</v>
      </c>
      <c r="LI47" s="22">
        <v>195713867924</v>
      </c>
      <c r="LJ47" s="22">
        <v>195713867641</v>
      </c>
      <c r="LL47" s="22">
        <v>195477129467</v>
      </c>
      <c r="LN47" s="22">
        <v>195713152747</v>
      </c>
      <c r="LO47" s="22">
        <v>195890595740</v>
      </c>
      <c r="LP47" s="22">
        <v>195713379564</v>
      </c>
      <c r="LQ47" s="22">
        <v>195890443553</v>
      </c>
      <c r="LR47" s="22">
        <v>195890599373</v>
      </c>
      <c r="LS47" s="22">
        <v>195713782838</v>
      </c>
      <c r="LT47" s="22">
        <v>195890600048</v>
      </c>
      <c r="LU47" s="22">
        <v>195891486122</v>
      </c>
      <c r="LV47" s="22">
        <v>195890595955</v>
      </c>
      <c r="LW47" s="22">
        <v>195890601700</v>
      </c>
      <c r="LX47" s="22">
        <v>195890599427</v>
      </c>
      <c r="LY47" s="22">
        <v>195713374248</v>
      </c>
      <c r="MA47" s="22">
        <v>195713354011</v>
      </c>
      <c r="MB47" s="22">
        <v>195890366739</v>
      </c>
      <c r="MC47" s="22">
        <v>195713365444</v>
      </c>
      <c r="MD47" s="22">
        <v>195891490914</v>
      </c>
      <c r="ME47" s="22">
        <v>195713356145</v>
      </c>
      <c r="MF47" s="22">
        <v>195713357647</v>
      </c>
      <c r="MG47" s="22">
        <v>195890683454</v>
      </c>
      <c r="MH47" s="22">
        <v>195890364247</v>
      </c>
      <c r="MI47" s="22">
        <v>195890686967</v>
      </c>
      <c r="MK47" s="22">
        <v>195477527089</v>
      </c>
      <c r="ML47" s="22">
        <v>195477739628</v>
      </c>
      <c r="MN47" s="22">
        <v>195891756027</v>
      </c>
      <c r="MO47" s="22">
        <v>195891762868</v>
      </c>
      <c r="MP47" s="22">
        <v>195891758328</v>
      </c>
      <c r="MQ47" s="22">
        <v>196118431543</v>
      </c>
      <c r="MR47" s="22">
        <v>196118428925</v>
      </c>
    </row>
    <row r="48" spans="1:356" ht="22.5" customHeight="1" x14ac:dyDescent="0.3">
      <c r="A48" s="15" t="s">
        <v>41</v>
      </c>
      <c r="B48" s="23">
        <v>44523</v>
      </c>
      <c r="D48" s="23">
        <v>44523</v>
      </c>
      <c r="E48" s="23" t="s">
        <v>1742</v>
      </c>
      <c r="F48" s="23">
        <v>44523</v>
      </c>
      <c r="G48" s="23" t="s">
        <v>1742</v>
      </c>
      <c r="H48" s="23">
        <v>44523</v>
      </c>
      <c r="J48" s="23">
        <v>44551</v>
      </c>
      <c r="K48" s="23">
        <v>44656</v>
      </c>
      <c r="L48" s="23">
        <v>44656</v>
      </c>
      <c r="M48" s="23">
        <v>44551</v>
      </c>
      <c r="O48" s="23">
        <v>44572</v>
      </c>
      <c r="P48" s="23">
        <v>44544</v>
      </c>
      <c r="R48" s="23">
        <v>44334</v>
      </c>
      <c r="T48" s="23">
        <v>43949</v>
      </c>
      <c r="V48" s="23">
        <v>43949</v>
      </c>
      <c r="W48" s="23">
        <v>43949</v>
      </c>
      <c r="Y48" s="23">
        <v>44087</v>
      </c>
      <c r="Z48" s="23">
        <v>44087</v>
      </c>
      <c r="AB48" s="23">
        <v>43899</v>
      </c>
      <c r="AC48" s="23">
        <v>44102</v>
      </c>
      <c r="AE48" s="23">
        <v>43543</v>
      </c>
      <c r="AG48" s="23">
        <v>44474</v>
      </c>
      <c r="AH48" s="23">
        <v>44474</v>
      </c>
      <c r="AI48" s="23">
        <v>44474</v>
      </c>
      <c r="AK48" s="23">
        <v>43871</v>
      </c>
      <c r="AM48" s="23">
        <v>44505</v>
      </c>
      <c r="AO48" s="23">
        <v>44015</v>
      </c>
      <c r="AQ48" s="23">
        <v>44190</v>
      </c>
      <c r="AR48" s="23">
        <v>44190</v>
      </c>
      <c r="AS48" s="23">
        <v>44190</v>
      </c>
      <c r="AU48" s="23">
        <v>44474</v>
      </c>
      <c r="AV48" s="23">
        <v>44474</v>
      </c>
      <c r="AW48" s="23">
        <v>44474</v>
      </c>
      <c r="AX48" s="23">
        <v>44474</v>
      </c>
      <c r="AZ48" s="23">
        <v>43987</v>
      </c>
      <c r="BA48" s="23">
        <v>44103</v>
      </c>
      <c r="BB48" s="23">
        <v>43987</v>
      </c>
      <c r="BC48" s="23">
        <v>44033</v>
      </c>
      <c r="BE48" s="23">
        <v>44311</v>
      </c>
      <c r="BF48" s="23">
        <v>44311</v>
      </c>
      <c r="BG48" s="23">
        <v>44311</v>
      </c>
      <c r="BH48" s="23">
        <v>44318</v>
      </c>
      <c r="BI48" s="23">
        <v>44311</v>
      </c>
      <c r="BK48" s="23">
        <v>44474</v>
      </c>
      <c r="BL48" s="23">
        <v>44474</v>
      </c>
      <c r="BM48" s="23">
        <v>44474</v>
      </c>
      <c r="BN48" s="23">
        <v>44474</v>
      </c>
      <c r="BO48" s="23">
        <v>44474</v>
      </c>
      <c r="BQ48" s="23">
        <v>44680</v>
      </c>
      <c r="BS48" s="23">
        <v>44650</v>
      </c>
      <c r="BU48" s="23">
        <v>44277</v>
      </c>
      <c r="BV48" s="23">
        <v>44277</v>
      </c>
      <c r="BW48" s="23">
        <v>44277</v>
      </c>
      <c r="BY48" s="23">
        <v>44474</v>
      </c>
      <c r="BZ48" s="23">
        <v>44474</v>
      </c>
      <c r="CA48" s="23">
        <v>44474</v>
      </c>
      <c r="CC48" s="23">
        <v>44634</v>
      </c>
      <c r="CE48" s="23">
        <v>44322</v>
      </c>
      <c r="CG48" s="23">
        <v>44474</v>
      </c>
      <c r="CH48" s="23">
        <v>44474</v>
      </c>
      <c r="CJ48" s="23">
        <v>44662</v>
      </c>
      <c r="CL48" s="23">
        <v>44358</v>
      </c>
      <c r="CN48" s="23">
        <v>44225</v>
      </c>
      <c r="CP48" s="23">
        <v>44474</v>
      </c>
      <c r="CQ48" s="23">
        <v>44474</v>
      </c>
      <c r="CR48" s="23">
        <v>44474</v>
      </c>
      <c r="CT48" s="23">
        <v>44634</v>
      </c>
      <c r="CV48" s="23">
        <v>44474</v>
      </c>
      <c r="CW48" s="23">
        <v>44474</v>
      </c>
      <c r="CX48" s="23">
        <v>44474</v>
      </c>
      <c r="CZ48" s="23">
        <v>44662</v>
      </c>
      <c r="DB48" s="23">
        <v>44474</v>
      </c>
      <c r="DC48" s="23">
        <v>44474</v>
      </c>
      <c r="DD48" s="23">
        <v>44474</v>
      </c>
      <c r="DF48" s="23">
        <v>44330</v>
      </c>
      <c r="DG48" s="23">
        <v>44330</v>
      </c>
      <c r="DI48" s="23">
        <v>44474</v>
      </c>
      <c r="DJ48" s="23">
        <v>44474</v>
      </c>
      <c r="DK48" s="23">
        <v>44474</v>
      </c>
      <c r="DM48" s="23">
        <v>44259</v>
      </c>
      <c r="DO48" s="23">
        <v>44474</v>
      </c>
      <c r="DP48" s="23">
        <v>44474</v>
      </c>
      <c r="DR48" s="23">
        <v>44474</v>
      </c>
      <c r="DS48" s="23">
        <v>44474</v>
      </c>
      <c r="DT48" s="23">
        <v>44474</v>
      </c>
      <c r="DV48" s="23">
        <v>44648</v>
      </c>
      <c r="DX48" s="23">
        <v>44306</v>
      </c>
      <c r="DZ48" s="23">
        <v>44474</v>
      </c>
      <c r="EA48" s="23">
        <v>44474</v>
      </c>
      <c r="EB48" s="23">
        <v>44474</v>
      </c>
      <c r="ED48" s="23">
        <v>44474</v>
      </c>
      <c r="EF48" s="23">
        <v>44474</v>
      </c>
      <c r="EG48" s="23">
        <v>44474</v>
      </c>
      <c r="EH48" s="23">
        <v>44474</v>
      </c>
      <c r="EI48" s="61"/>
      <c r="EJ48" s="23">
        <v>44474</v>
      </c>
      <c r="EK48" s="23">
        <v>44474</v>
      </c>
      <c r="EL48" s="23">
        <v>44474</v>
      </c>
      <c r="EN48" s="23">
        <v>44669</v>
      </c>
      <c r="EP48" s="23">
        <v>44474</v>
      </c>
      <c r="EQ48" s="23">
        <v>44474</v>
      </c>
      <c r="ER48" s="23">
        <v>44474</v>
      </c>
      <c r="ET48" s="23">
        <v>44635</v>
      </c>
      <c r="EU48" s="23">
        <v>44635</v>
      </c>
      <c r="EV48" s="23">
        <v>44635</v>
      </c>
      <c r="EW48" s="23">
        <v>44698</v>
      </c>
      <c r="EY48" s="23">
        <v>44474</v>
      </c>
      <c r="EZ48" s="23">
        <v>44474</v>
      </c>
      <c r="FA48" s="23">
        <v>44474</v>
      </c>
      <c r="FC48" s="23">
        <v>43991</v>
      </c>
      <c r="FE48" s="23">
        <v>44341</v>
      </c>
      <c r="FF48" s="23">
        <v>44341</v>
      </c>
      <c r="FH48" s="23">
        <v>44474</v>
      </c>
      <c r="FI48" s="23">
        <v>44474</v>
      </c>
      <c r="FJ48" s="23">
        <v>44474</v>
      </c>
      <c r="FK48" s="23">
        <v>44474</v>
      </c>
      <c r="FM48" s="23">
        <v>44635</v>
      </c>
      <c r="FN48" s="23">
        <v>44635</v>
      </c>
      <c r="FO48" s="23">
        <v>44635</v>
      </c>
      <c r="FP48" s="23">
        <v>44635</v>
      </c>
      <c r="FR48" s="23">
        <v>44145</v>
      </c>
      <c r="FT48" s="23">
        <v>44474</v>
      </c>
      <c r="FU48" s="23">
        <v>44474</v>
      </c>
      <c r="FV48" s="23">
        <v>44474</v>
      </c>
      <c r="FW48" s="23">
        <v>44474</v>
      </c>
      <c r="FX48" s="23">
        <v>44474</v>
      </c>
      <c r="FZ48" s="23">
        <v>44398</v>
      </c>
      <c r="GA48" s="23">
        <v>44509</v>
      </c>
      <c r="GB48" s="23">
        <v>44419</v>
      </c>
      <c r="GD48" s="23">
        <v>44138</v>
      </c>
      <c r="GE48" s="23">
        <v>44138</v>
      </c>
      <c r="GF48" s="23">
        <v>44138</v>
      </c>
      <c r="GG48" s="23">
        <v>44138</v>
      </c>
      <c r="GI48" s="23">
        <v>44398</v>
      </c>
      <c r="GJ48" s="23">
        <v>44509</v>
      </c>
      <c r="GK48" s="23">
        <v>44419</v>
      </c>
      <c r="GM48" s="23">
        <v>44138</v>
      </c>
      <c r="GN48" s="23">
        <v>44138</v>
      </c>
      <c r="GO48" s="23">
        <v>44138</v>
      </c>
      <c r="GP48" s="23">
        <v>44138</v>
      </c>
      <c r="GR48" s="23">
        <v>44544</v>
      </c>
      <c r="GS48" s="23">
        <v>44537</v>
      </c>
      <c r="GT48" s="23">
        <v>44540</v>
      </c>
      <c r="GU48" s="23">
        <v>44544</v>
      </c>
      <c r="GW48" s="23">
        <v>44341</v>
      </c>
      <c r="GX48" s="23">
        <v>44334</v>
      </c>
      <c r="GZ48" s="23">
        <v>44658</v>
      </c>
      <c r="HA48" s="23">
        <v>44698</v>
      </c>
      <c r="HB48" s="23">
        <v>44698</v>
      </c>
      <c r="HC48" s="23">
        <v>44698</v>
      </c>
      <c r="HE48" s="23">
        <v>44621</v>
      </c>
      <c r="HF48" s="23">
        <v>44621</v>
      </c>
      <c r="HG48" s="23">
        <v>44621</v>
      </c>
      <c r="HH48" s="23">
        <v>44621</v>
      </c>
      <c r="HI48" s="23">
        <v>44621</v>
      </c>
      <c r="HJ48" s="23">
        <v>44621</v>
      </c>
      <c r="HL48" s="23">
        <v>44334</v>
      </c>
      <c r="HM48" s="23">
        <v>44334</v>
      </c>
      <c r="HN48" s="23">
        <v>44334</v>
      </c>
      <c r="HO48" s="23">
        <v>44334</v>
      </c>
      <c r="HQ48" s="23">
        <v>44698</v>
      </c>
      <c r="HR48" s="23">
        <v>44677</v>
      </c>
      <c r="HS48" s="23">
        <v>44698</v>
      </c>
      <c r="HT48" s="23">
        <v>44698</v>
      </c>
      <c r="HV48" s="23">
        <v>44536</v>
      </c>
      <c r="HW48" s="23">
        <v>44536</v>
      </c>
      <c r="HX48" s="23">
        <v>44536</v>
      </c>
      <c r="HY48" s="23">
        <v>44536</v>
      </c>
      <c r="HZ48" s="23">
        <v>44536</v>
      </c>
      <c r="IA48" s="23">
        <v>44536</v>
      </c>
      <c r="IC48" s="23">
        <v>44614</v>
      </c>
      <c r="ID48" s="23">
        <v>44614</v>
      </c>
      <c r="IE48" s="23">
        <v>44614</v>
      </c>
      <c r="IF48" s="23">
        <v>44614</v>
      </c>
      <c r="IG48" s="23">
        <v>44614</v>
      </c>
      <c r="IH48" s="23">
        <v>44614</v>
      </c>
      <c r="IJ48" s="23">
        <v>44348</v>
      </c>
      <c r="IK48" s="23">
        <v>44348</v>
      </c>
      <c r="IL48" s="23">
        <v>44348</v>
      </c>
      <c r="IM48" s="23">
        <v>44348</v>
      </c>
      <c r="IO48" s="23">
        <v>44535</v>
      </c>
      <c r="IP48" s="23">
        <v>44535</v>
      </c>
      <c r="IQ48" s="23">
        <v>44535</v>
      </c>
      <c r="IR48" s="23">
        <v>44535</v>
      </c>
      <c r="IS48" s="23">
        <v>44535</v>
      </c>
      <c r="IU48" s="23">
        <v>44599</v>
      </c>
      <c r="IV48" s="23">
        <v>44599</v>
      </c>
      <c r="IW48" s="23">
        <v>44599</v>
      </c>
      <c r="IX48" s="23">
        <v>44599</v>
      </c>
      <c r="IY48" s="23">
        <v>44599</v>
      </c>
      <c r="IZ48" s="23">
        <v>44599</v>
      </c>
      <c r="JA48" s="23">
        <v>44599</v>
      </c>
      <c r="JB48" s="23">
        <v>44599</v>
      </c>
      <c r="JC48" s="23">
        <v>44599</v>
      </c>
      <c r="JE48" s="23">
        <v>44334</v>
      </c>
      <c r="JF48" s="23">
        <v>44334</v>
      </c>
      <c r="JG48" s="23">
        <v>44334</v>
      </c>
      <c r="JI48" s="23">
        <v>44453</v>
      </c>
      <c r="JJ48" s="23">
        <v>44453</v>
      </c>
      <c r="JK48" s="23">
        <v>44453</v>
      </c>
      <c r="JL48" s="23">
        <v>44512</v>
      </c>
      <c r="JM48" s="23">
        <v>44453</v>
      </c>
      <c r="JO48" s="23">
        <v>44354</v>
      </c>
      <c r="JP48" s="23">
        <v>44354</v>
      </c>
      <c r="JQ48" s="23">
        <v>44354</v>
      </c>
      <c r="JR48" s="23">
        <v>44354</v>
      </c>
      <c r="JS48" s="23">
        <v>44530</v>
      </c>
      <c r="JT48" s="23">
        <v>44512</v>
      </c>
      <c r="JU48" s="23">
        <v>44354</v>
      </c>
      <c r="JV48" s="23">
        <v>44354</v>
      </c>
      <c r="JX48" s="23">
        <v>44535</v>
      </c>
      <c r="JY48" s="23">
        <v>44535</v>
      </c>
      <c r="JZ48" s="23">
        <v>44535</v>
      </c>
      <c r="KA48" s="23">
        <v>44535</v>
      </c>
      <c r="KB48" s="23">
        <v>44535</v>
      </c>
      <c r="KC48" s="23">
        <v>44535</v>
      </c>
      <c r="KD48" s="23">
        <v>44535</v>
      </c>
      <c r="KF48" s="23">
        <v>44614</v>
      </c>
      <c r="KG48" s="23">
        <v>44599</v>
      </c>
      <c r="KH48" s="23">
        <v>44599</v>
      </c>
      <c r="KI48" s="23">
        <v>44614</v>
      </c>
      <c r="KJ48" s="23">
        <v>44599</v>
      </c>
      <c r="KK48" s="23">
        <v>44599</v>
      </c>
      <c r="KL48" s="23">
        <v>44599</v>
      </c>
      <c r="KM48" s="23">
        <v>44599</v>
      </c>
      <c r="KO48" s="23">
        <v>44047</v>
      </c>
      <c r="KQ48" s="23">
        <v>44334</v>
      </c>
      <c r="KS48" s="23">
        <v>44408</v>
      </c>
      <c r="KT48" s="23">
        <v>44408</v>
      </c>
      <c r="KV48" s="23">
        <v>44354</v>
      </c>
      <c r="KW48" s="23">
        <v>44354</v>
      </c>
      <c r="KX48" s="23">
        <v>44354</v>
      </c>
      <c r="KY48" s="23">
        <v>44467</v>
      </c>
      <c r="LA48" s="23">
        <v>44354</v>
      </c>
      <c r="LB48" s="23">
        <v>44354</v>
      </c>
      <c r="LD48" s="23">
        <v>43970</v>
      </c>
      <c r="LF48" s="23">
        <v>44313</v>
      </c>
      <c r="LG48" s="23">
        <v>44313</v>
      </c>
      <c r="LH48" s="23">
        <v>44313</v>
      </c>
      <c r="LI48" s="23">
        <v>44313</v>
      </c>
      <c r="LJ48" s="23">
        <v>44313</v>
      </c>
      <c r="LL48" s="23">
        <v>44173</v>
      </c>
      <c r="LN48" s="23">
        <v>44257</v>
      </c>
      <c r="LO48" s="23">
        <v>44299</v>
      </c>
      <c r="LP48" s="23">
        <v>44306</v>
      </c>
      <c r="LQ48" s="23">
        <v>44285</v>
      </c>
      <c r="LR48" s="23">
        <v>44299</v>
      </c>
      <c r="LS48" s="23">
        <v>44257</v>
      </c>
      <c r="LT48" s="23">
        <v>44299</v>
      </c>
      <c r="LU48" s="23">
        <v>44334</v>
      </c>
      <c r="LV48" s="23">
        <v>44299</v>
      </c>
      <c r="LW48" s="23">
        <v>44299</v>
      </c>
      <c r="LX48" s="23">
        <v>44299</v>
      </c>
      <c r="LY48" s="23">
        <v>44306</v>
      </c>
      <c r="MA48" s="23">
        <v>44306</v>
      </c>
      <c r="MB48" s="23">
        <v>44285</v>
      </c>
      <c r="MC48" s="23">
        <v>44306</v>
      </c>
      <c r="MD48" s="23">
        <v>44334</v>
      </c>
      <c r="ME48" s="23">
        <v>44306</v>
      </c>
      <c r="MF48" s="23">
        <v>44306</v>
      </c>
      <c r="MG48" s="23">
        <v>44299</v>
      </c>
      <c r="MH48" s="23">
        <v>44285</v>
      </c>
      <c r="MI48" s="23">
        <v>44299</v>
      </c>
      <c r="MK48" s="23">
        <v>44236</v>
      </c>
      <c r="ML48" s="23">
        <v>44236</v>
      </c>
      <c r="MN48" s="23">
        <v>44397</v>
      </c>
      <c r="MO48" s="23">
        <v>44397</v>
      </c>
      <c r="MP48" s="23">
        <v>44397</v>
      </c>
      <c r="MQ48" s="23">
        <v>44411</v>
      </c>
      <c r="MR48" s="23">
        <v>44411</v>
      </c>
    </row>
    <row r="49" spans="1:356" ht="22.5" customHeight="1" x14ac:dyDescent="0.3">
      <c r="A49" s="14" t="s">
        <v>42</v>
      </c>
      <c r="B49" s="27" t="str">
        <f>HYPERLINK("https://lpsc.lenovopartner.com/#/smartfindservice?keyword="&amp;(SUBSTITUTE(B8," ",""))&amp;"&amp;countryAndRegion=DE&amp;language=de","» Services")</f>
        <v>» Services</v>
      </c>
      <c r="D49" s="27" t="str">
        <f>HYPERLINK("https://lpsc.lenovopartner.com/#/smartfindservice?keyword="&amp;(SUBSTITUTE(D8," ",""))&amp;"&amp;countryAndRegion=DE&amp;language=de","» Services")</f>
        <v>» Services</v>
      </c>
      <c r="E49" s="27" t="str">
        <f>HYPERLINK("https://lpsc.lenovopartner.com/#/smartfindservice?keyword="&amp;(SUBSTITUTE(E8," ",""))&amp;"&amp;countryAndRegion=DE&amp;language=de","» Services")</f>
        <v>» Services</v>
      </c>
      <c r="F49" s="27" t="str">
        <f>HYPERLINK("https://lpsc.lenovopartner.com/#/smartfindservice?keyword="&amp;(SUBSTITUTE(F8," ",""))&amp;"&amp;countryAndRegion=DE&amp;language=de","» Services")</f>
        <v>» Services</v>
      </c>
      <c r="G49" s="27" t="str">
        <f>HYPERLINK("https://lpsc.lenovopartner.com/#/smartfindservice?keyword="&amp;(SUBSTITUTE(G8," ",""))&amp;"&amp;countryAndRegion=DE&amp;language=de","» Services")</f>
        <v>» Services</v>
      </c>
      <c r="H49" s="27" t="str">
        <f>HYPERLINK("https://lpsc.lenovopartner.com/#/smartfindservice?keyword="&amp;(SUBSTITUTE(H8," ",""))&amp;"&amp;countryAndRegion=DE&amp;language=de","» Services")</f>
        <v>» Services</v>
      </c>
      <c r="J49" s="27" t="str">
        <f>HYPERLINK("https://lpsc.lenovopartner.com/#/smartfindservice?keyword="&amp;(SUBSTITUTE(J8," ",""))&amp;"&amp;countryAndRegion=DE&amp;language=de","» Services")</f>
        <v>» Services</v>
      </c>
      <c r="K49" s="27" t="str">
        <f>HYPERLINK("https://lpsc.lenovopartner.com/#/smartfindservice?keyword="&amp;(SUBSTITUTE(K8," ",""))&amp;"&amp;countryAndRegion=DE&amp;language=de","» Services")</f>
        <v>» Services</v>
      </c>
      <c r="L49" s="27" t="str">
        <f>HYPERLINK("https://lpsc.lenovopartner.com/#/smartfindservice?keyword="&amp;(SUBSTITUTE(L8," ",""))&amp;"&amp;countryAndRegion=DE&amp;language=de","» Services")</f>
        <v>» Services</v>
      </c>
      <c r="M49" s="27" t="str">
        <f>HYPERLINK("https://lpsc.lenovopartner.com/#/smartfindservice?keyword="&amp;(SUBSTITUTE(M8," ",""))&amp;"&amp;countryAndRegion=DE&amp;language=de","» Services")</f>
        <v>» Services</v>
      </c>
      <c r="O49" s="27" t="str">
        <f>HYPERLINK("https://lpsc.lenovopartner.com/#/smartfindservice?keyword="&amp;(SUBSTITUTE(O8," ",""))&amp;"&amp;countryAndRegion=DE&amp;language=de","» Services")</f>
        <v>» Services</v>
      </c>
      <c r="P49" s="27" t="str">
        <f>HYPERLINK("https://lpsc.lenovopartner.com/#/smartfindservice?keyword="&amp;(SUBSTITUTE(P8," ",""))&amp;"&amp;countryAndRegion=DE&amp;language=de","» Services")</f>
        <v>» Services</v>
      </c>
      <c r="R49" s="27" t="str">
        <f>HYPERLINK("https://lpsc.lenovopartner.com/#/smartfindservice?keyword="&amp;(SUBSTITUTE(R8," ",""))&amp;"&amp;countryAndRegion=DE&amp;language=de","» Services")</f>
        <v>» Services</v>
      </c>
      <c r="T49" s="27" t="str">
        <f>HYPERLINK("https://lpsc.lenovopartner.com/#/smartfindservice?keyword="&amp;(SUBSTITUTE(T8," ",""))&amp;"&amp;countryAndRegion=DE&amp;language=de","» Services")</f>
        <v>» Services</v>
      </c>
      <c r="V49" s="27" t="str">
        <f>HYPERLINK("https://lpsc.lenovopartner.com/#/smartfindservice?keyword="&amp;(SUBSTITUTE(V8," ",""))&amp;"&amp;countryAndRegion=DE&amp;language=de","» Services")</f>
        <v>» Services</v>
      </c>
      <c r="W49" s="27" t="str">
        <f>HYPERLINK("https://lpsc.lenovopartner.com/#/smartfindservice?keyword="&amp;(SUBSTITUTE(W8," ",""))&amp;"&amp;countryAndRegion=DE&amp;language=de","» Services")</f>
        <v>» Services</v>
      </c>
      <c r="Y49" s="27" t="str">
        <f>HYPERLINK("https://lpsc.lenovopartner.com/#/smartfindservice?keyword="&amp;(SUBSTITUTE(Y8," ",""))&amp;"&amp;countryAndRegion=DE&amp;language=de","» Services")</f>
        <v>» Services</v>
      </c>
      <c r="Z49" s="27" t="str">
        <f>HYPERLINK("https://lpsc.lenovopartner.com/#/smartfindservice?keyword="&amp;(SUBSTITUTE(Z8," ",""))&amp;"&amp;countryAndRegion=DE&amp;language=de","» Services")</f>
        <v>» Services</v>
      </c>
      <c r="AB49" s="27" t="str">
        <f>HYPERLINK("https://lpsc.lenovopartner.com/#/smartfindservice?keyword="&amp;(SUBSTITUTE(AB8," ",""))&amp;"&amp;countryAndRegion=DE&amp;language=de","» Services")</f>
        <v>» Services</v>
      </c>
      <c r="AC49" s="27" t="str">
        <f>HYPERLINK("https://lpsc.lenovopartner.com/#/smartfindservice?keyword="&amp;(SUBSTITUTE(AC8," ",""))&amp;"&amp;countryAndRegion=DE&amp;language=de","» Services")</f>
        <v>» Services</v>
      </c>
      <c r="AE49" s="27" t="str">
        <f>HYPERLINK("https://lpsc.lenovopartner.com/#/smartfindservice?keyword="&amp;(SUBSTITUTE(AE8," ",""))&amp;"&amp;countryAndRegion=DE&amp;language=de","» Services")</f>
        <v>» Services</v>
      </c>
      <c r="AG49" s="27" t="str">
        <f>HYPERLINK("https://lpsc.lenovopartner.com/#/smartfindservice?keyword="&amp;(SUBSTITUTE(AG8," ",""))&amp;"&amp;countryAndRegion=DE&amp;language=de","» Services")</f>
        <v>» Services</v>
      </c>
      <c r="AH49" s="27" t="str">
        <f>HYPERLINK("https://lpsc.lenovopartner.com/#/smartfindservice?keyword="&amp;(SUBSTITUTE(AH8," ",""))&amp;"&amp;countryAndRegion=DE&amp;language=de","» Services")</f>
        <v>» Services</v>
      </c>
      <c r="AI49" s="27" t="str">
        <f>HYPERLINK("https://lpsc.lenovopartner.com/#/smartfindservice?keyword="&amp;(SUBSTITUTE(AI8," ",""))&amp;"&amp;countryAndRegion=DE&amp;language=de","» Services")</f>
        <v>» Services</v>
      </c>
      <c r="AK49" s="27" t="str">
        <f>HYPERLINK("https://lpsc.lenovopartner.com/#/smartfindservice?keyword="&amp;(SUBSTITUTE(AK8," ",""))&amp;"&amp;countryAndRegion=DE&amp;language=de","» Services")</f>
        <v>» Services</v>
      </c>
      <c r="AM49" s="27" t="str">
        <f>HYPERLINK("https://lpsc.lenovopartner.com/#/smartfindservice?keyword="&amp;(SUBSTITUTE(AM8," ",""))&amp;"&amp;countryAndRegion=DE&amp;language=de","» Services")</f>
        <v>» Services</v>
      </c>
      <c r="AO49" s="27" t="str">
        <f>HYPERLINK("https://lpsc.lenovopartner.com/#/smartfindservice?keyword="&amp;(SUBSTITUTE(AO8," ",""))&amp;"&amp;countryAndRegion=DE&amp;language=de","» Services")</f>
        <v>» Services</v>
      </c>
      <c r="AQ49" s="27" t="str">
        <f>HYPERLINK("https://lpsc.lenovopartner.com/#/smartfindservice?keyword="&amp;(SUBSTITUTE(AQ8," ",""))&amp;"&amp;countryAndRegion=DE&amp;language=de","» Services")</f>
        <v>» Services</v>
      </c>
      <c r="AR49" s="27" t="str">
        <f>HYPERLINK("https://lpsc.lenovopartner.com/#/smartfindservice?keyword="&amp;(SUBSTITUTE(AR8," ",""))&amp;"&amp;countryAndRegion=DE&amp;language=de","» Services")</f>
        <v>» Services</v>
      </c>
      <c r="AS49" s="27" t="str">
        <f>HYPERLINK("https://lpsc.lenovopartner.com/#/smartfindservice?keyword="&amp;(SUBSTITUTE(AS8," ",""))&amp;"&amp;countryAndRegion=DE&amp;language=de","» Services")</f>
        <v>» Services</v>
      </c>
      <c r="AU49" s="27" t="str">
        <f>HYPERLINK("https://lpsc.lenovopartner.com/#/smartfindservice?keyword="&amp;(SUBSTITUTE(AU8," ",""))&amp;"&amp;countryAndRegion=DE&amp;language=de","» Services")</f>
        <v>» Services</v>
      </c>
      <c r="AV49" s="27" t="str">
        <f>HYPERLINK("https://lpsc.lenovopartner.com/#/smartfindservice?keyword="&amp;(SUBSTITUTE(AV8," ",""))&amp;"&amp;countryAndRegion=DE&amp;language=de","» Services")</f>
        <v>» Services</v>
      </c>
      <c r="AW49" s="27" t="str">
        <f>HYPERLINK("https://lpsc.lenovopartner.com/#/smartfindservice?keyword="&amp;(SUBSTITUTE(AW8," ",""))&amp;"&amp;countryAndRegion=DE&amp;language=de","» Services")</f>
        <v>» Services</v>
      </c>
      <c r="AX49" s="27" t="str">
        <f>HYPERLINK("https://lpsc.lenovopartner.com/#/smartfindservice?keyword="&amp;(SUBSTITUTE(AX8," ",""))&amp;"&amp;countryAndRegion=DE&amp;language=de","» Services")</f>
        <v>» Services</v>
      </c>
      <c r="AZ49" s="27" t="str">
        <f>HYPERLINK("https://lpsc.lenovopartner.com/#/smartfindservice?keyword="&amp;(SUBSTITUTE(AZ8," ",""))&amp;"&amp;countryAndRegion=DE&amp;language=de","» Services")</f>
        <v>» Services</v>
      </c>
      <c r="BA49" s="27" t="str">
        <f>HYPERLINK("https://lpsc.lenovopartner.com/#/smartfindservice?keyword="&amp;(SUBSTITUTE(BA8," ",""))&amp;"&amp;countryAndRegion=DE&amp;language=de","» Services")</f>
        <v>» Services</v>
      </c>
      <c r="BB49" s="27" t="str">
        <f>HYPERLINK("https://lpsc.lenovopartner.com/#/smartfindservice?keyword="&amp;(SUBSTITUTE(BB8," ",""))&amp;"&amp;countryAndRegion=DE&amp;language=de","» Services")</f>
        <v>» Services</v>
      </c>
      <c r="BC49" s="27" t="str">
        <f>HYPERLINK("https://lpsc.lenovopartner.com/#/smartfindservice?keyword="&amp;(SUBSTITUTE(BC8," ",""))&amp;"&amp;countryAndRegion=DE&amp;language=de","» Services")</f>
        <v>» Services</v>
      </c>
      <c r="BE49" s="27" t="str">
        <f>HYPERLINK("https://lpsc.lenovopartner.com/#/smartfindservice?keyword="&amp;(SUBSTITUTE(BE8," ",""))&amp;"&amp;countryAndRegion=DE&amp;language=de","» Services")</f>
        <v>» Services</v>
      </c>
      <c r="BF49" s="27" t="str">
        <f>HYPERLINK("https://lpsc.lenovopartner.com/#/smartfindservice?keyword="&amp;(SUBSTITUTE(BF8," ",""))&amp;"&amp;countryAndRegion=DE&amp;language=de","» Services")</f>
        <v>» Services</v>
      </c>
      <c r="BG49" s="27" t="str">
        <f>HYPERLINK("https://lpsc.lenovopartner.com/#/smartfindservice?keyword="&amp;(SUBSTITUTE(BG8," ",""))&amp;"&amp;countryAndRegion=DE&amp;language=de","» Services")</f>
        <v>» Services</v>
      </c>
      <c r="BH49" s="27" t="str">
        <f>HYPERLINK("https://lpsc.lenovopartner.com/#/smartfindservice?keyword="&amp;(SUBSTITUTE(BH8," ",""))&amp;"&amp;countryAndRegion=DE&amp;language=de","» Services")</f>
        <v>» Services</v>
      </c>
      <c r="BI49" s="27" t="str">
        <f>HYPERLINK("https://lpsc.lenovopartner.com/#/smartfindservice?keyword="&amp;(SUBSTITUTE(BI8," ",""))&amp;"&amp;countryAndRegion=DE&amp;language=de","» Services")</f>
        <v>» Services</v>
      </c>
      <c r="BK49" s="27" t="str">
        <f>HYPERLINK("https://lpsc.lenovopartner.com/#/smartfindservice?keyword="&amp;(SUBSTITUTE(BK8," ",""))&amp;"&amp;countryAndRegion=DE&amp;language=de","» Services")</f>
        <v>» Services</v>
      </c>
      <c r="BL49" s="27" t="str">
        <f>HYPERLINK("https://lpsc.lenovopartner.com/#/smartfindservice?keyword="&amp;(SUBSTITUTE(BL8," ",""))&amp;"&amp;countryAndRegion=DE&amp;language=de","» Services")</f>
        <v>» Services</v>
      </c>
      <c r="BM49" s="27" t="str">
        <f>HYPERLINK("https://lpsc.lenovopartner.com/#/smartfindservice?keyword="&amp;(SUBSTITUTE(BM8," ",""))&amp;"&amp;countryAndRegion=DE&amp;language=de","» Services")</f>
        <v>» Services</v>
      </c>
      <c r="BN49" s="27" t="str">
        <f>HYPERLINK("https://lpsc.lenovopartner.com/#/smartfindservice?keyword="&amp;(SUBSTITUTE(BN8," ",""))&amp;"&amp;countryAndRegion=DE&amp;language=de","» Services")</f>
        <v>» Services</v>
      </c>
      <c r="BO49" s="27" t="str">
        <f>HYPERLINK("https://lpsc.lenovopartner.com/#/smartfindservice?keyword="&amp;(SUBSTITUTE(BO8," ",""))&amp;"&amp;countryAndRegion=DE&amp;language=de","» Services")</f>
        <v>» Services</v>
      </c>
      <c r="BQ49" s="27" t="str">
        <f>HYPERLINK("https://lpsc.lenovopartner.com/#/smartfindservice?keyword="&amp;(SUBSTITUTE(BQ8," ",""))&amp;"&amp;countryAndRegion=DE&amp;language=de","» Services")</f>
        <v>» Services</v>
      </c>
      <c r="BS49" s="27" t="str">
        <f>HYPERLINK("https://lpsc.lenovopartner.com/#/smartfindservice?keyword="&amp;(SUBSTITUTE(BS8," ",""))&amp;"&amp;countryAndRegion=DE&amp;language=de","» Services")</f>
        <v>» Services</v>
      </c>
      <c r="BU49" s="27" t="str">
        <f>HYPERLINK("https://lpsc.lenovopartner.com/#/smartfindservice?keyword="&amp;(SUBSTITUTE(BU8," ",""))&amp;"&amp;countryAndRegion=DE&amp;language=de","» Services")</f>
        <v>» Services</v>
      </c>
      <c r="BV49" s="27" t="str">
        <f>HYPERLINK("https://lpsc.lenovopartner.com/#/smartfindservice?keyword="&amp;(SUBSTITUTE(BV8," ",""))&amp;"&amp;countryAndRegion=DE&amp;language=de","» Services")</f>
        <v>» Services</v>
      </c>
      <c r="BW49" s="27" t="str">
        <f>HYPERLINK("https://lpsc.lenovopartner.com/#/smartfindservice?keyword="&amp;(SUBSTITUTE(BW8," ",""))&amp;"&amp;countryAndRegion=DE&amp;language=de","» Services")</f>
        <v>» Services</v>
      </c>
      <c r="BY49" s="27" t="str">
        <f>HYPERLINK("https://lpsc.lenovopartner.com/#/smartfindservice?keyword="&amp;(SUBSTITUTE(BY8," ",""))&amp;"&amp;countryAndRegion=DE&amp;language=de","» Services")</f>
        <v>» Services</v>
      </c>
      <c r="BZ49" s="27" t="str">
        <f>HYPERLINK("https://lpsc.lenovopartner.com/#/smartfindservice?keyword="&amp;(SUBSTITUTE(BZ8," ",""))&amp;"&amp;countryAndRegion=DE&amp;language=de","» Services")</f>
        <v>» Services</v>
      </c>
      <c r="CA49" s="27" t="str">
        <f>HYPERLINK("https://lpsc.lenovopartner.com/#/smartfindservice?keyword="&amp;(SUBSTITUTE(CA8," ",""))&amp;"&amp;countryAndRegion=DE&amp;language=de","» Services")</f>
        <v>» Services</v>
      </c>
      <c r="CC49" s="27" t="str">
        <f>HYPERLINK("https://lpsc.lenovopartner.com/#/smartfindservice?keyword="&amp;(SUBSTITUTE(CC8," ",""))&amp;"&amp;countryAndRegion=DE&amp;language=de","» Services")</f>
        <v>» Services</v>
      </c>
      <c r="CE49" s="27" t="str">
        <f>HYPERLINK("https://lpsc.lenovopartner.com/#/smartfindservice?keyword="&amp;(SUBSTITUTE(CE8," ",""))&amp;"&amp;countryAndRegion=DE&amp;language=de","» Services")</f>
        <v>» Services</v>
      </c>
      <c r="CG49" s="27" t="str">
        <f>HYPERLINK("https://lpsc.lenovopartner.com/#/smartfindservice?keyword="&amp;(SUBSTITUTE(CG8," ",""))&amp;"&amp;countryAndRegion=DE&amp;language=de","» Services")</f>
        <v>» Services</v>
      </c>
      <c r="CH49" s="27" t="str">
        <f>HYPERLINK("https://lpsc.lenovopartner.com/#/smartfindservice?keyword="&amp;(SUBSTITUTE(CH8," ",""))&amp;"&amp;countryAndRegion=DE&amp;language=de","» Services")</f>
        <v>» Services</v>
      </c>
      <c r="CJ49" s="27" t="str">
        <f>HYPERLINK("https://lpsc.lenovopartner.com/#/smartfindservice?keyword="&amp;(SUBSTITUTE(CJ8," ",""))&amp;"&amp;countryAndRegion=DE&amp;language=de","» Services")</f>
        <v>» Services</v>
      </c>
      <c r="CL49" s="27" t="str">
        <f>HYPERLINK("https://lpsc.lenovopartner.com/#/smartfindservice?keyword="&amp;(SUBSTITUTE(CL8," ",""))&amp;"&amp;countryAndRegion=DE&amp;language=de","» Services")</f>
        <v>» Services</v>
      </c>
      <c r="CN49" s="27" t="str">
        <f>HYPERLINK("https://lpsc.lenovopartner.com/#/smartfindservice?keyword="&amp;(SUBSTITUTE(CN8," ",""))&amp;"&amp;countryAndRegion=DE&amp;language=de","» Services")</f>
        <v>» Services</v>
      </c>
      <c r="CP49" s="27" t="str">
        <f>HYPERLINK("https://lpsc.lenovopartner.com/#/smartfindservice?keyword="&amp;(SUBSTITUTE(CP8," ",""))&amp;"&amp;countryAndRegion=DE&amp;language=de","» Services")</f>
        <v>» Services</v>
      </c>
      <c r="CQ49" s="27" t="str">
        <f>HYPERLINK("https://lpsc.lenovopartner.com/#/smartfindservice?keyword="&amp;(SUBSTITUTE(CQ8," ",""))&amp;"&amp;countryAndRegion=DE&amp;language=de","» Services")</f>
        <v>» Services</v>
      </c>
      <c r="CR49" s="27" t="str">
        <f>HYPERLINK("https://lpsc.lenovopartner.com/#/smartfindservice?keyword="&amp;(SUBSTITUTE(CR8," ",""))&amp;"&amp;countryAndRegion=DE&amp;language=de","» Services")</f>
        <v>» Services</v>
      </c>
      <c r="CT49" s="27" t="str">
        <f>HYPERLINK("https://lpsc.lenovopartner.com/#/smartfindservice?keyword="&amp;(SUBSTITUTE(CT8," ",""))&amp;"&amp;countryAndRegion=DE&amp;language=de","» Services")</f>
        <v>» Services</v>
      </c>
      <c r="CV49" s="27" t="str">
        <f>HYPERLINK("https://lpsc.lenovopartner.com/#/smartfindservice?keyword="&amp;(SUBSTITUTE(CV8," ",""))&amp;"&amp;countryAndRegion=DE&amp;language=de","» Services")</f>
        <v>» Services</v>
      </c>
      <c r="CW49" s="27" t="str">
        <f>HYPERLINK("https://lpsc.lenovopartner.com/#/smartfindservice?keyword="&amp;(SUBSTITUTE(CW8," ",""))&amp;"&amp;countryAndRegion=DE&amp;language=de","» Services")</f>
        <v>» Services</v>
      </c>
      <c r="CX49" s="27" t="str">
        <f>HYPERLINK("https://lpsc.lenovopartner.com/#/smartfindservice?keyword="&amp;(SUBSTITUTE(CX8," ",""))&amp;"&amp;countryAndRegion=DE&amp;language=de","» Services")</f>
        <v>» Services</v>
      </c>
      <c r="CZ49" s="27" t="str">
        <f>HYPERLINK("https://lpsc.lenovopartner.com/#/smartfindservice?keyword="&amp;(SUBSTITUTE(CZ8," ",""))&amp;"&amp;countryAndRegion=DE&amp;language=de","» Services")</f>
        <v>» Services</v>
      </c>
      <c r="DB49" s="27" t="str">
        <f>HYPERLINK("https://lpsc.lenovopartner.com/#/smartfindservice?keyword="&amp;(SUBSTITUTE(DB8," ",""))&amp;"&amp;countryAndRegion=DE&amp;language=de","» Services")</f>
        <v>» Services</v>
      </c>
      <c r="DC49" s="27" t="str">
        <f>HYPERLINK("https://lpsc.lenovopartner.com/#/smartfindservice?keyword="&amp;(SUBSTITUTE(DC8," ",""))&amp;"&amp;countryAndRegion=DE&amp;language=de","» Services")</f>
        <v>» Services</v>
      </c>
      <c r="DD49" s="27" t="str">
        <f>HYPERLINK("https://lpsc.lenovopartner.com/#/smartfindservice?keyword="&amp;(SUBSTITUTE(DD8," ",""))&amp;"&amp;countryAndRegion=DE&amp;language=de","» Services")</f>
        <v>» Services</v>
      </c>
      <c r="DF49" s="27" t="str">
        <f>HYPERLINK("https://lpsc.lenovopartner.com/#/smartfindservice?keyword="&amp;(SUBSTITUTE(DF8," ",""))&amp;"&amp;countryAndRegion=DE&amp;language=de","» Services")</f>
        <v>» Services</v>
      </c>
      <c r="DG49" s="27" t="str">
        <f>HYPERLINK("https://lpsc.lenovopartner.com/#/smartfindservice?keyword="&amp;(SUBSTITUTE(DG8," ",""))&amp;"&amp;countryAndRegion=DE&amp;language=de","» Services")</f>
        <v>» Services</v>
      </c>
      <c r="DI49" s="27" t="str">
        <f>HYPERLINK("https://lpsc.lenovopartner.com/#/smartfindservice?keyword="&amp;(SUBSTITUTE(DI8," ",""))&amp;"&amp;countryAndRegion=DE&amp;language=de","» Services")</f>
        <v>» Services</v>
      </c>
      <c r="DJ49" s="27" t="str">
        <f>HYPERLINK("https://lpsc.lenovopartner.com/#/smartfindservice?keyword="&amp;(SUBSTITUTE(DJ8," ",""))&amp;"&amp;countryAndRegion=DE&amp;language=de","» Services")</f>
        <v>» Services</v>
      </c>
      <c r="DK49" s="27" t="str">
        <f>HYPERLINK("https://lpsc.lenovopartner.com/#/smartfindservice?keyword="&amp;(SUBSTITUTE(DK8," ",""))&amp;"&amp;countryAndRegion=DE&amp;language=de","» Services")</f>
        <v>» Services</v>
      </c>
      <c r="DM49" s="27" t="str">
        <f>HYPERLINK("https://lpsc.lenovopartner.com/#/smartfindservice?keyword="&amp;(SUBSTITUTE(DM8," ",""))&amp;"&amp;countryAndRegion=DE&amp;language=de","» Services")</f>
        <v>» Services</v>
      </c>
      <c r="DO49" s="27" t="str">
        <f>HYPERLINK("https://lpsc.lenovopartner.com/#/smartfindservice?keyword="&amp;(SUBSTITUTE(DO8," ",""))&amp;"&amp;countryAndRegion=DE&amp;language=de","» Services")</f>
        <v>» Services</v>
      </c>
      <c r="DP49" s="27" t="str">
        <f>HYPERLINK("https://lpsc.lenovopartner.com/#/smartfindservice?keyword="&amp;(SUBSTITUTE(DP8," ",""))&amp;"&amp;countryAndRegion=DE&amp;language=de","» Services")</f>
        <v>» Services</v>
      </c>
      <c r="DR49" s="27" t="str">
        <f>HYPERLINK("https://lpsc.lenovopartner.com/#/smartfindservice?keyword="&amp;(SUBSTITUTE(DR8," ",""))&amp;"&amp;countryAndRegion=DE&amp;language=de","» Services")</f>
        <v>» Services</v>
      </c>
      <c r="DS49" s="27" t="str">
        <f>HYPERLINK("https://lpsc.lenovopartner.com/#/smartfindservice?keyword="&amp;(SUBSTITUTE(DS8," ",""))&amp;"&amp;countryAndRegion=DE&amp;language=de","» Services")</f>
        <v>» Services</v>
      </c>
      <c r="DT49" s="27" t="str">
        <f>HYPERLINK("https://lpsc.lenovopartner.com/#/smartfindservice?keyword="&amp;(SUBSTITUTE(DT8," ",""))&amp;"&amp;countryAndRegion=DE&amp;language=de","» Services")</f>
        <v>» Services</v>
      </c>
      <c r="DV49" s="27" t="str">
        <f>HYPERLINK("https://lpsc.lenovopartner.com/#/smartfindservice?keyword="&amp;(SUBSTITUTE(DV8," ",""))&amp;"&amp;countryAndRegion=DE&amp;language=de","» Services")</f>
        <v>» Services</v>
      </c>
      <c r="DX49" s="27" t="str">
        <f>HYPERLINK("https://lpsc.lenovopartner.com/#/smartfindservice?keyword="&amp;(SUBSTITUTE(DX8," ",""))&amp;"&amp;countryAndRegion=DE&amp;language=de","» Services")</f>
        <v>» Services</v>
      </c>
      <c r="DZ49" s="27" t="str">
        <f>HYPERLINK("https://lpsc.lenovopartner.com/#/smartfindservice?keyword="&amp;(SUBSTITUTE(DZ8," ",""))&amp;"&amp;countryAndRegion=DE&amp;language=de","» Services")</f>
        <v>» Services</v>
      </c>
      <c r="EA49" s="27" t="str">
        <f>HYPERLINK("https://lpsc.lenovopartner.com/#/smartfindservice?keyword="&amp;(SUBSTITUTE(EA8," ",""))&amp;"&amp;countryAndRegion=DE&amp;language=de","» Services")</f>
        <v>» Services</v>
      </c>
      <c r="EB49" s="27" t="str">
        <f>HYPERLINK("https://lpsc.lenovopartner.com/#/smartfindservice?keyword="&amp;(SUBSTITUTE(EB8," ",""))&amp;"&amp;countryAndRegion=DE&amp;language=de","» Services")</f>
        <v>» Services</v>
      </c>
      <c r="ED49" s="27" t="str">
        <f>HYPERLINK("https://lpsc.lenovopartner.com/#/smartfindservice?keyword="&amp;(SUBSTITUTE(ED8," ",""))&amp;"&amp;countryAndRegion=DE&amp;language=de","» Services")</f>
        <v>» Services</v>
      </c>
      <c r="EF49" s="27" t="str">
        <f>HYPERLINK("https://lpsc.lenovopartner.com/#/smartfindservice?keyword="&amp;(SUBSTITUTE(EF8," ",""))&amp;"&amp;countryAndRegion=DE&amp;language=de","» Services")</f>
        <v>» Services</v>
      </c>
      <c r="EG49" s="27" t="str">
        <f>HYPERLINK("https://lpsc.lenovopartner.com/#/smartfindservice?keyword="&amp;(SUBSTITUTE(EG8," ",""))&amp;"&amp;countryAndRegion=DE&amp;language=de","» Services")</f>
        <v>» Services</v>
      </c>
      <c r="EH49" s="27" t="str">
        <f>HYPERLINK("https://lpsc.lenovopartner.com/#/smartfindservice?keyword="&amp;(SUBSTITUTE(EH8," ",""))&amp;"&amp;countryAndRegion=DE&amp;language=de","» Services")</f>
        <v>» Services</v>
      </c>
      <c r="EJ49" s="27" t="str">
        <f>HYPERLINK("https://lpsc.lenovopartner.com/#/smartfindservice?keyword="&amp;(SUBSTITUTE(EJ8," ",""))&amp;"&amp;countryAndRegion=DE&amp;language=de","» Services")</f>
        <v>» Services</v>
      </c>
      <c r="EK49" s="27" t="str">
        <f>HYPERLINK("https://lpsc.lenovopartner.com/#/smartfindservice?keyword="&amp;(SUBSTITUTE(EK8," ",""))&amp;"&amp;countryAndRegion=DE&amp;language=de","» Services")</f>
        <v>» Services</v>
      </c>
      <c r="EL49" s="27" t="str">
        <f>HYPERLINK("https://lpsc.lenovopartner.com/#/smartfindservice?keyword="&amp;(SUBSTITUTE(EL8," ",""))&amp;"&amp;countryAndRegion=DE&amp;language=de","» Services")</f>
        <v>» Services</v>
      </c>
      <c r="EN49" s="27" t="str">
        <f>HYPERLINK("https://lpsc.lenovopartner.com/#/smartfindservice?keyword="&amp;(SUBSTITUTE(EN8," ",""))&amp;"&amp;countryAndRegion=DE&amp;language=de","» Services")</f>
        <v>» Services</v>
      </c>
      <c r="EP49" s="27" t="str">
        <f>HYPERLINK("https://lpsc.lenovopartner.com/#/smartfindservice?keyword="&amp;(SUBSTITUTE(EP8," ",""))&amp;"&amp;countryAndRegion=DE&amp;language=de","» Services")</f>
        <v>» Services</v>
      </c>
      <c r="EQ49" s="27" t="str">
        <f>HYPERLINK("https://lpsc.lenovopartner.com/#/smartfindservice?keyword="&amp;(SUBSTITUTE(EQ8," ",""))&amp;"&amp;countryAndRegion=DE&amp;language=de","» Services")</f>
        <v>» Services</v>
      </c>
      <c r="ER49" s="27" t="str">
        <f>HYPERLINK("https://lpsc.lenovopartner.com/#/smartfindservice?keyword="&amp;(SUBSTITUTE(ER8," ",""))&amp;"&amp;countryAndRegion=DE&amp;language=de","» Services")</f>
        <v>» Services</v>
      </c>
      <c r="ET49" s="27" t="str">
        <f>HYPERLINK("https://lpsc.lenovopartner.com/#/smartfindservice?keyword="&amp;(SUBSTITUTE(ET8," ",""))&amp;"&amp;countryAndRegion=DE&amp;language=de","» Services")</f>
        <v>» Services</v>
      </c>
      <c r="EU49" s="27" t="str">
        <f>HYPERLINK("https://lpsc.lenovopartner.com/#/smartfindservice?keyword="&amp;(SUBSTITUTE(EU8," ",""))&amp;"&amp;countryAndRegion=DE&amp;language=de","» Services")</f>
        <v>» Services</v>
      </c>
      <c r="EV49" s="27" t="str">
        <f>HYPERLINK("https://lpsc.lenovopartner.com/#/smartfindservice?keyword="&amp;(SUBSTITUTE(EV8," ",""))&amp;"&amp;countryAndRegion=DE&amp;language=de","» Services")</f>
        <v>» Services</v>
      </c>
      <c r="EW49" s="27" t="str">
        <f>HYPERLINK("https://lpsc.lenovopartner.com/#/smartfindservice?keyword="&amp;(SUBSTITUTE(EW8," ",""))&amp;"&amp;countryAndRegion=DE&amp;language=de","» Services")</f>
        <v>» Services</v>
      </c>
      <c r="EY49" s="27" t="str">
        <f>HYPERLINK("https://lpsc.lenovopartner.com/#/smartfindservice?keyword="&amp;(SUBSTITUTE(EY8," ",""))&amp;"&amp;countryAndRegion=DE&amp;language=de","» Services")</f>
        <v>» Services</v>
      </c>
      <c r="EZ49" s="27" t="str">
        <f>HYPERLINK("https://lpsc.lenovopartner.com/#/smartfindservice?keyword="&amp;(SUBSTITUTE(EZ8," ",""))&amp;"&amp;countryAndRegion=DE&amp;language=de","» Services")</f>
        <v>» Services</v>
      </c>
      <c r="FA49" s="27" t="str">
        <f>HYPERLINK("https://lpsc.lenovopartner.com/#/smartfindservice?keyword="&amp;(SUBSTITUTE(FA8," ",""))&amp;"&amp;countryAndRegion=DE&amp;language=de","» Services")</f>
        <v>» Services</v>
      </c>
      <c r="FC49" s="27" t="str">
        <f>HYPERLINK("https://lpsc.lenovopartner.com/#/smartfindservice?keyword="&amp;(SUBSTITUTE(FC8," ",""))&amp;"&amp;countryAndRegion=DE&amp;language=de","» Services")</f>
        <v>» Services</v>
      </c>
      <c r="FE49" s="27" t="str">
        <f>HYPERLINK("https://lpsc.lenovopartner.com/#/smartfindservice?keyword="&amp;(SUBSTITUTE(FE8," ",""))&amp;"&amp;countryAndRegion=DE&amp;language=de","» Services")</f>
        <v>» Services</v>
      </c>
      <c r="FF49" s="27" t="str">
        <f>HYPERLINK("https://lpsc.lenovopartner.com/#/smartfindservice?keyword="&amp;(SUBSTITUTE(FF8," ",""))&amp;"&amp;countryAndRegion=DE&amp;language=de","» Services")</f>
        <v>» Services</v>
      </c>
      <c r="FH49" s="27" t="str">
        <f>HYPERLINK("https://lpsc.lenovopartner.com/#/smartfindservice?keyword="&amp;(SUBSTITUTE(FH8," ",""))&amp;"&amp;countryAndRegion=DE&amp;language=de","» Services")</f>
        <v>» Services</v>
      </c>
      <c r="FI49" s="27" t="str">
        <f>HYPERLINK("https://lpsc.lenovopartner.com/#/smartfindservice?keyword="&amp;(SUBSTITUTE(FI8," ",""))&amp;"&amp;countryAndRegion=DE&amp;language=de","» Services")</f>
        <v>» Services</v>
      </c>
      <c r="FJ49" s="27" t="str">
        <f>HYPERLINK("https://lpsc.lenovopartner.com/#/smartfindservice?keyword="&amp;(SUBSTITUTE(FJ8," ",""))&amp;"&amp;countryAndRegion=DE&amp;language=de","» Services")</f>
        <v>» Services</v>
      </c>
      <c r="FK49" s="27" t="str">
        <f>HYPERLINK("https://lpsc.lenovopartner.com/#/smartfindservice?keyword="&amp;(SUBSTITUTE(FK8," ",""))&amp;"&amp;countryAndRegion=DE&amp;language=de","» Services")</f>
        <v>» Services</v>
      </c>
      <c r="FM49" s="27" t="str">
        <f>HYPERLINK("https://lpsc.lenovopartner.com/#/smartfindservice?keyword="&amp;(SUBSTITUTE(FM8," ",""))&amp;"&amp;countryAndRegion=DE&amp;language=de","» Services")</f>
        <v>» Services</v>
      </c>
      <c r="FN49" s="27" t="str">
        <f>HYPERLINK("https://lpsc.lenovopartner.com/#/smartfindservice?keyword="&amp;(SUBSTITUTE(FN8," ",""))&amp;"&amp;countryAndRegion=DE&amp;language=de","» Services")</f>
        <v>» Services</v>
      </c>
      <c r="FO49" s="27" t="str">
        <f>HYPERLINK("https://lpsc.lenovopartner.com/#/smartfindservice?keyword="&amp;(SUBSTITUTE(FO8," ",""))&amp;"&amp;countryAndRegion=DE&amp;language=de","» Services")</f>
        <v>» Services</v>
      </c>
      <c r="FP49" s="27" t="str">
        <f>HYPERLINK("https://lpsc.lenovopartner.com/#/smartfindservice?keyword="&amp;(SUBSTITUTE(FP8," ",""))&amp;"&amp;countryAndRegion=DE&amp;language=de","» Services")</f>
        <v>» Services</v>
      </c>
      <c r="FR49" s="27" t="str">
        <f>HYPERLINK("https://lpsc.lenovopartner.com/#/smartfindservice?keyword="&amp;(SUBSTITUTE(FR8," ",""))&amp;"&amp;countryAndRegion=DE&amp;language=de","» Services")</f>
        <v>» Services</v>
      </c>
      <c r="FT49" s="27" t="str">
        <f>HYPERLINK("https://lpsc.lenovopartner.com/#/smartfindservice?keyword="&amp;(SUBSTITUTE(FT8," ",""))&amp;"&amp;countryAndRegion=DE&amp;language=de","» Services")</f>
        <v>» Services</v>
      </c>
      <c r="FU49" s="27" t="str">
        <f>HYPERLINK("https://lpsc.lenovopartner.com/#/smartfindservice?keyword="&amp;(SUBSTITUTE(FU8," ",""))&amp;"&amp;countryAndRegion=DE&amp;language=de","» Services")</f>
        <v>» Services</v>
      </c>
      <c r="FV49" s="27" t="str">
        <f>HYPERLINK("https://lpsc.lenovopartner.com/#/smartfindservice?keyword="&amp;(SUBSTITUTE(FV8," ",""))&amp;"&amp;countryAndRegion=DE&amp;language=de","» Services")</f>
        <v>» Services</v>
      </c>
      <c r="FW49" s="27" t="str">
        <f>HYPERLINK("https://lpsc.lenovopartner.com/#/smartfindservice?keyword="&amp;(SUBSTITUTE(FW8," ",""))&amp;"&amp;countryAndRegion=DE&amp;language=de","» Services")</f>
        <v>» Services</v>
      </c>
      <c r="FX49" s="27" t="str">
        <f>HYPERLINK("https://lpsc.lenovopartner.com/#/smartfindservice?keyword="&amp;(SUBSTITUTE(FX8," ",""))&amp;"&amp;countryAndRegion=DE&amp;language=de","» Services")</f>
        <v>» Services</v>
      </c>
      <c r="FZ49" s="27" t="str">
        <f>HYPERLINK("https://lpsc.lenovopartner.com/#/smartfindservice?keyword="&amp;(SUBSTITUTE(FZ8," ",""))&amp;"&amp;countryAndRegion=DE&amp;language=de","» Services")</f>
        <v>» Services</v>
      </c>
      <c r="GA49" s="27" t="str">
        <f>HYPERLINK("https://lpsc.lenovopartner.com/#/smartfindservice?keyword="&amp;(SUBSTITUTE(GA8," ",""))&amp;"&amp;countryAndRegion=DE&amp;language=de","» Services")</f>
        <v>» Services</v>
      </c>
      <c r="GB49" s="27" t="str">
        <f>HYPERLINK("https://lpsc.lenovopartner.com/#/smartfindservice?keyword="&amp;(SUBSTITUTE(GB8," ",""))&amp;"&amp;countryAndRegion=DE&amp;language=de","» Services")</f>
        <v>» Services</v>
      </c>
      <c r="GD49" s="27" t="str">
        <f>HYPERLINK("https://lpsc.lenovopartner.com/#/smartfindservice?keyword="&amp;(SUBSTITUTE(GD8," ",""))&amp;"&amp;countryAndRegion=DE&amp;language=de","» Services")</f>
        <v>» Services</v>
      </c>
      <c r="GE49" s="27" t="str">
        <f>HYPERLINK("https://lpsc.lenovopartner.com/#/smartfindservice?keyword="&amp;(SUBSTITUTE(GE8," ",""))&amp;"&amp;countryAndRegion=DE&amp;language=de","» Services")</f>
        <v>» Services</v>
      </c>
      <c r="GF49" s="27" t="str">
        <f>HYPERLINK("https://lpsc.lenovopartner.com/#/smartfindservice?keyword="&amp;(SUBSTITUTE(GF8," ",""))&amp;"&amp;countryAndRegion=DE&amp;language=de","» Services")</f>
        <v>» Services</v>
      </c>
      <c r="GG49" s="27" t="str">
        <f>HYPERLINK("https://lpsc.lenovopartner.com/#/smartfindservice?keyword="&amp;(SUBSTITUTE(GG8," ",""))&amp;"&amp;countryAndRegion=DE&amp;language=de","» Services")</f>
        <v>» Services</v>
      </c>
      <c r="GI49" s="27" t="str">
        <f>HYPERLINK("https://lpsc.lenovopartner.com/#/smartfindservice?keyword="&amp;(SUBSTITUTE(GI8," ",""))&amp;"&amp;countryAndRegion=DE&amp;language=de","» Services")</f>
        <v>» Services</v>
      </c>
      <c r="GJ49" s="27" t="str">
        <f>HYPERLINK("https://lpsc.lenovopartner.com/#/smartfindservice?keyword="&amp;(SUBSTITUTE(GJ8," ",""))&amp;"&amp;countryAndRegion=DE&amp;language=de","» Services")</f>
        <v>» Services</v>
      </c>
      <c r="GK49" s="27" t="str">
        <f>HYPERLINK("https://lpsc.lenovopartner.com/#/smartfindservice?keyword="&amp;(SUBSTITUTE(GK8," ",""))&amp;"&amp;countryAndRegion=DE&amp;language=de","» Services")</f>
        <v>» Services</v>
      </c>
      <c r="GM49" s="27" t="str">
        <f>HYPERLINK("https://lpsc.lenovopartner.com/#/smartfindservice?keyword="&amp;(SUBSTITUTE(GM8," ",""))&amp;"&amp;countryAndRegion=DE&amp;language=de","» Services")</f>
        <v>» Services</v>
      </c>
      <c r="GN49" s="27" t="str">
        <f>HYPERLINK("https://lpsc.lenovopartner.com/#/smartfindservice?keyword="&amp;(SUBSTITUTE(GN8," ",""))&amp;"&amp;countryAndRegion=DE&amp;language=de","» Services")</f>
        <v>» Services</v>
      </c>
      <c r="GO49" s="27" t="str">
        <f>HYPERLINK("https://lpsc.lenovopartner.com/#/smartfindservice?keyword="&amp;(SUBSTITUTE(GO8," ",""))&amp;"&amp;countryAndRegion=DE&amp;language=de","» Services")</f>
        <v>» Services</v>
      </c>
      <c r="GP49" s="27" t="str">
        <f>HYPERLINK("https://lpsc.lenovopartner.com/#/smartfindservice?keyword="&amp;(SUBSTITUTE(GP8," ",""))&amp;"&amp;countryAndRegion=DE&amp;language=de","» Services")</f>
        <v>» Services</v>
      </c>
      <c r="GR49" s="27" t="str">
        <f>HYPERLINK("https://lpsc.lenovopartner.com/#/smartfindservice?keyword="&amp;(SUBSTITUTE(GR8," ",""))&amp;"&amp;countryAndRegion=DE&amp;language=de","» Services")</f>
        <v>» Services</v>
      </c>
      <c r="GS49" s="27" t="str">
        <f>HYPERLINK("https://lpsc.lenovopartner.com/#/smartfindservice?keyword="&amp;(SUBSTITUTE(GS8," ",""))&amp;"&amp;countryAndRegion=DE&amp;language=de","» Services")</f>
        <v>» Services</v>
      </c>
      <c r="GT49" s="27" t="str">
        <f>HYPERLINK("https://lpsc.lenovopartner.com/#/smartfindservice?keyword="&amp;(SUBSTITUTE(GT8," ",""))&amp;"&amp;countryAndRegion=DE&amp;language=de","» Services")</f>
        <v>» Services</v>
      </c>
      <c r="GU49" s="27" t="str">
        <f>HYPERLINK("https://lpsc.lenovopartner.com/#/smartfindservice?keyword="&amp;(SUBSTITUTE(GU8," ",""))&amp;"&amp;countryAndRegion=DE&amp;language=de","» Services")</f>
        <v>» Services</v>
      </c>
      <c r="GW49" s="27" t="str">
        <f>HYPERLINK("https://lpsc.lenovopartner.com/#/smartfindservice?keyword="&amp;(SUBSTITUTE(GW8," ",""))&amp;"&amp;countryAndRegion=DE&amp;language=de","» Services")</f>
        <v>» Services</v>
      </c>
      <c r="GX49" s="27" t="str">
        <f>HYPERLINK("https://lpsc.lenovopartner.com/#/smartfindservice?keyword="&amp;(SUBSTITUTE(GX8," ",""))&amp;"&amp;countryAndRegion=DE&amp;language=de","» Services")</f>
        <v>» Services</v>
      </c>
      <c r="GZ49" s="27" t="str">
        <f>HYPERLINK("https://lpsc.lenovopartner.com/#/smartfindservice?keyword="&amp;(SUBSTITUTE(GZ8," ",""))&amp;"&amp;countryAndRegion=DE&amp;language=de","» Services")</f>
        <v>» Services</v>
      </c>
      <c r="HA49" s="27" t="str">
        <f>HYPERLINK("https://lpsc.lenovopartner.com/#/smartfindservice?keyword="&amp;(SUBSTITUTE(HA8," ",""))&amp;"&amp;countryAndRegion=DE&amp;language=de","» Services")</f>
        <v>» Services</v>
      </c>
      <c r="HB49" s="27" t="str">
        <f>HYPERLINK("https://lpsc.lenovopartner.com/#/smartfindservice?keyword="&amp;(SUBSTITUTE(HB8," ",""))&amp;"&amp;countryAndRegion=DE&amp;language=de","» Services")</f>
        <v>» Services</v>
      </c>
      <c r="HC49" s="27" t="str">
        <f>HYPERLINK("https://lpsc.lenovopartner.com/#/smartfindservice?keyword="&amp;(SUBSTITUTE(HC8," ",""))&amp;"&amp;countryAndRegion=DE&amp;language=de","» Services")</f>
        <v>» Services</v>
      </c>
      <c r="HE49" s="27" t="str">
        <f>HYPERLINK("https://lpsc.lenovopartner.com/#/smartfindservice?keyword="&amp;(SUBSTITUTE(HE8," ",""))&amp;"&amp;countryAndRegion=DE&amp;language=de","» Services")</f>
        <v>» Services</v>
      </c>
      <c r="HF49" s="27" t="str">
        <f>HYPERLINK("https://lpsc.lenovopartner.com/#/smartfindservice?keyword="&amp;(SUBSTITUTE(HF8," ",""))&amp;"&amp;countryAndRegion=DE&amp;language=de","» Services")</f>
        <v>» Services</v>
      </c>
      <c r="HG49" s="27" t="str">
        <f>HYPERLINK("https://lpsc.lenovopartner.com/#/smartfindservice?keyword="&amp;(SUBSTITUTE(HG8," ",""))&amp;"&amp;countryAndRegion=DE&amp;language=de","» Services")</f>
        <v>» Services</v>
      </c>
      <c r="HH49" s="27" t="str">
        <f>HYPERLINK("https://lpsc.lenovopartner.com/#/smartfindservice?keyword="&amp;(SUBSTITUTE(HH8," ",""))&amp;"&amp;countryAndRegion=DE&amp;language=de","» Services")</f>
        <v>» Services</v>
      </c>
      <c r="HI49" s="27" t="str">
        <f>HYPERLINK("https://lpsc.lenovopartner.com/#/smartfindservice?keyword="&amp;(SUBSTITUTE(HI8," ",""))&amp;"&amp;countryAndRegion=DE&amp;language=de","» Services")</f>
        <v>» Services</v>
      </c>
      <c r="HJ49" s="27" t="str">
        <f>HYPERLINK("https://lpsc.lenovopartner.com/#/smartfindservice?keyword="&amp;(SUBSTITUTE(HJ8," ",""))&amp;"&amp;countryAndRegion=DE&amp;language=de","» Services")</f>
        <v>» Services</v>
      </c>
      <c r="HL49" s="27" t="str">
        <f>HYPERLINK("https://lpsc.lenovopartner.com/#/smartfindservice?keyword="&amp;(SUBSTITUTE(HL8," ",""))&amp;"&amp;countryAndRegion=DE&amp;language=de","» Services")</f>
        <v>» Services</v>
      </c>
      <c r="HM49" s="27" t="str">
        <f>HYPERLINK("https://lpsc.lenovopartner.com/#/smartfindservice?keyword="&amp;(SUBSTITUTE(HM8," ",""))&amp;"&amp;countryAndRegion=DE&amp;language=de","» Services")</f>
        <v>» Services</v>
      </c>
      <c r="HN49" s="27" t="str">
        <f>HYPERLINK("https://lpsc.lenovopartner.com/#/smartfindservice?keyword="&amp;(SUBSTITUTE(HN8," ",""))&amp;"&amp;countryAndRegion=DE&amp;language=de","» Services")</f>
        <v>» Services</v>
      </c>
      <c r="HO49" s="27" t="str">
        <f>HYPERLINK("https://lpsc.lenovopartner.com/#/smartfindservice?keyword="&amp;(SUBSTITUTE(HO8," ",""))&amp;"&amp;countryAndRegion=DE&amp;language=de","» Services")</f>
        <v>» Services</v>
      </c>
      <c r="HQ49" s="27" t="str">
        <f>HYPERLINK("https://lpsc.lenovopartner.com/#/smartfindservice?keyword="&amp;(SUBSTITUTE(HQ8," ",""))&amp;"&amp;countryAndRegion=DE&amp;language=de","» Services")</f>
        <v>» Services</v>
      </c>
      <c r="HR49" s="27" t="str">
        <f>HYPERLINK("https://lpsc.lenovopartner.com/#/smartfindservice?keyword="&amp;(SUBSTITUTE(HR8," ",""))&amp;"&amp;countryAndRegion=DE&amp;language=de","» Services")</f>
        <v>» Services</v>
      </c>
      <c r="HS49" s="27" t="str">
        <f>HYPERLINK("https://lpsc.lenovopartner.com/#/smartfindservice?keyword="&amp;(SUBSTITUTE(HS8," ",""))&amp;"&amp;countryAndRegion=DE&amp;language=de","» Services")</f>
        <v>» Services</v>
      </c>
      <c r="HT49" s="27" t="str">
        <f>HYPERLINK("https://lpsc.lenovopartner.com/#/smartfindservice?keyword="&amp;(SUBSTITUTE(HT8," ",""))&amp;"&amp;countryAndRegion=DE&amp;language=de","» Services")</f>
        <v>» Services</v>
      </c>
      <c r="HV49" s="27" t="str">
        <f>HYPERLINK("https://lpsc.lenovopartner.com/#/smartfindservice?keyword="&amp;(SUBSTITUTE(HV8," ",""))&amp;"&amp;countryAndRegion=DE&amp;language=de","» Services")</f>
        <v>» Services</v>
      </c>
      <c r="HW49" s="27" t="str">
        <f>HYPERLINK("https://lpsc.lenovopartner.com/#/smartfindservice?keyword="&amp;(SUBSTITUTE(HW8," ",""))&amp;"&amp;countryAndRegion=DE&amp;language=de","» Services")</f>
        <v>» Services</v>
      </c>
      <c r="HX49" s="27" t="str">
        <f>HYPERLINK("https://lpsc.lenovopartner.com/#/smartfindservice?keyword="&amp;(SUBSTITUTE(HX8," ",""))&amp;"&amp;countryAndRegion=DE&amp;language=de","» Services")</f>
        <v>» Services</v>
      </c>
      <c r="HY49" s="27" t="str">
        <f>HYPERLINK("https://lpsc.lenovopartner.com/#/smartfindservice?keyword="&amp;(SUBSTITUTE(HY8," ",""))&amp;"&amp;countryAndRegion=DE&amp;language=de","» Services")</f>
        <v>» Services</v>
      </c>
      <c r="HZ49" s="27" t="str">
        <f>HYPERLINK("https://lpsc.lenovopartner.com/#/smartfindservice?keyword="&amp;(SUBSTITUTE(HZ8," ",""))&amp;"&amp;countryAndRegion=DE&amp;language=de","» Services")</f>
        <v>» Services</v>
      </c>
      <c r="IA49" s="27" t="str">
        <f>HYPERLINK("https://lpsc.lenovopartner.com/#/smartfindservice?keyword="&amp;(SUBSTITUTE(IA8," ",""))&amp;"&amp;countryAndRegion=DE&amp;language=de","» Services")</f>
        <v>» Services</v>
      </c>
      <c r="IC49" s="27" t="str">
        <f>HYPERLINK("https://lpsc.lenovopartner.com/#/smartfindservice?keyword="&amp;(SUBSTITUTE(IC8," ",""))&amp;"&amp;countryAndRegion=DE&amp;language=de","» Services")</f>
        <v>» Services</v>
      </c>
      <c r="ID49" s="27" t="str">
        <f>HYPERLINK("https://lpsc.lenovopartner.com/#/smartfindservice?keyword="&amp;(SUBSTITUTE(ID8," ",""))&amp;"&amp;countryAndRegion=DE&amp;language=de","» Services")</f>
        <v>» Services</v>
      </c>
      <c r="IE49" s="27" t="str">
        <f>HYPERLINK("https://lpsc.lenovopartner.com/#/smartfindservice?keyword="&amp;(SUBSTITUTE(IE8," ",""))&amp;"&amp;countryAndRegion=DE&amp;language=de","» Services")</f>
        <v>» Services</v>
      </c>
      <c r="IF49" s="27" t="str">
        <f>HYPERLINK("https://lpsc.lenovopartner.com/#/smartfindservice?keyword="&amp;(SUBSTITUTE(IF8," ",""))&amp;"&amp;countryAndRegion=DE&amp;language=de","» Services")</f>
        <v>» Services</v>
      </c>
      <c r="IG49" s="27" t="str">
        <f>HYPERLINK("https://lpsc.lenovopartner.com/#/smartfindservice?keyword="&amp;(SUBSTITUTE(IG8," ",""))&amp;"&amp;countryAndRegion=DE&amp;language=de","» Services")</f>
        <v>» Services</v>
      </c>
      <c r="IH49" s="27" t="str">
        <f>HYPERLINK("https://lpsc.lenovopartner.com/#/smartfindservice?keyword="&amp;(SUBSTITUTE(IH8," ",""))&amp;"&amp;countryAndRegion=DE&amp;language=de","» Services")</f>
        <v>» Services</v>
      </c>
      <c r="IJ49" s="27" t="str">
        <f>HYPERLINK("https://lpsc.lenovopartner.com/#/smartfindservice?keyword="&amp;(SUBSTITUTE(IJ8," ",""))&amp;"&amp;countryAndRegion=DE&amp;language=de","» Services")</f>
        <v>» Services</v>
      </c>
      <c r="IK49" s="27" t="str">
        <f>HYPERLINK("https://lpsc.lenovopartner.com/#/smartfindservice?keyword="&amp;(SUBSTITUTE(IK8," ",""))&amp;"&amp;countryAndRegion=DE&amp;language=de","» Services")</f>
        <v>» Services</v>
      </c>
      <c r="IL49" s="27" t="str">
        <f>HYPERLINK("https://lpsc.lenovopartner.com/#/smartfindservice?keyword="&amp;(SUBSTITUTE(IL8," ",""))&amp;"&amp;countryAndRegion=DE&amp;language=de","» Services")</f>
        <v>» Services</v>
      </c>
      <c r="IM49" s="27" t="str">
        <f>HYPERLINK("https://lpsc.lenovopartner.com/#/smartfindservice?keyword="&amp;(SUBSTITUTE(IM8," ",""))&amp;"&amp;countryAndRegion=DE&amp;language=de","» Services")</f>
        <v>» Services</v>
      </c>
      <c r="IO49" s="27" t="str">
        <f>HYPERLINK("https://lpsc.lenovopartner.com/#/smartfindservice?keyword="&amp;(SUBSTITUTE(IO8," ",""))&amp;"&amp;countryAndRegion=DE&amp;language=de","» Services")</f>
        <v>» Services</v>
      </c>
      <c r="IP49" s="27" t="str">
        <f>HYPERLINK("https://lpsc.lenovopartner.com/#/smartfindservice?keyword="&amp;(SUBSTITUTE(IP8," ",""))&amp;"&amp;countryAndRegion=DE&amp;language=de","» Services")</f>
        <v>» Services</v>
      </c>
      <c r="IQ49" s="27" t="str">
        <f>HYPERLINK("https://lpsc.lenovopartner.com/#/smartfindservice?keyword="&amp;(SUBSTITUTE(IQ8," ",""))&amp;"&amp;countryAndRegion=DE&amp;language=de","» Services")</f>
        <v>» Services</v>
      </c>
      <c r="IR49" s="27" t="str">
        <f>HYPERLINK("https://lpsc.lenovopartner.com/#/smartfindservice?keyword="&amp;(SUBSTITUTE(IR8," ",""))&amp;"&amp;countryAndRegion=DE&amp;language=de","» Services")</f>
        <v>» Services</v>
      </c>
      <c r="IS49" s="27" t="str">
        <f>HYPERLINK("https://lpsc.lenovopartner.com/#/smartfindservice?keyword="&amp;(SUBSTITUTE(IS8," ",""))&amp;"&amp;countryAndRegion=DE&amp;language=de","» Services")</f>
        <v>» Services</v>
      </c>
      <c r="IU49" s="27" t="str">
        <f>HYPERLINK("https://lpsc.lenovopartner.com/#/smartfindservice?keyword="&amp;(SUBSTITUTE(IU8," ",""))&amp;"&amp;countryAndRegion=DE&amp;language=de","» Services")</f>
        <v>» Services</v>
      </c>
      <c r="IV49" s="27" t="str">
        <f>HYPERLINK("https://lpsc.lenovopartner.com/#/smartfindservice?keyword="&amp;(SUBSTITUTE(IV8," ",""))&amp;"&amp;countryAndRegion=DE&amp;language=de","» Services")</f>
        <v>» Services</v>
      </c>
      <c r="IW49" s="27" t="str">
        <f>HYPERLINK("https://lpsc.lenovopartner.com/#/smartfindservice?keyword="&amp;(SUBSTITUTE(IW8," ",""))&amp;"&amp;countryAndRegion=DE&amp;language=de","» Services")</f>
        <v>» Services</v>
      </c>
      <c r="IX49" s="27" t="str">
        <f>HYPERLINK("https://lpsc.lenovopartner.com/#/smartfindservice?keyword="&amp;(SUBSTITUTE(IX8," ",""))&amp;"&amp;countryAndRegion=DE&amp;language=de","» Services")</f>
        <v>» Services</v>
      </c>
      <c r="IY49" s="27" t="str">
        <f>HYPERLINK("https://lpsc.lenovopartner.com/#/smartfindservice?keyword="&amp;(SUBSTITUTE(IY8," ",""))&amp;"&amp;countryAndRegion=DE&amp;language=de","» Services")</f>
        <v>» Services</v>
      </c>
      <c r="IZ49" s="27" t="str">
        <f>HYPERLINK("https://lpsc.lenovopartner.com/#/smartfindservice?keyword="&amp;(SUBSTITUTE(IZ8," ",""))&amp;"&amp;countryAndRegion=DE&amp;language=de","» Services")</f>
        <v>» Services</v>
      </c>
      <c r="JA49" s="27" t="str">
        <f>HYPERLINK("https://lpsc.lenovopartner.com/#/smartfindservice?keyword="&amp;(SUBSTITUTE(JA8," ",""))&amp;"&amp;countryAndRegion=DE&amp;language=de","» Services")</f>
        <v>» Services</v>
      </c>
      <c r="JB49" s="27" t="str">
        <f>HYPERLINK("https://lpsc.lenovopartner.com/#/smartfindservice?keyword="&amp;(SUBSTITUTE(JB8," ",""))&amp;"&amp;countryAndRegion=DE&amp;language=de","» Services")</f>
        <v>» Services</v>
      </c>
      <c r="JC49" s="27" t="str">
        <f>HYPERLINK("https://lpsc.lenovopartner.com/#/smartfindservice?keyword="&amp;(SUBSTITUTE(JC8," ",""))&amp;"&amp;countryAndRegion=DE&amp;language=de","» Services")</f>
        <v>» Services</v>
      </c>
      <c r="JE49" s="27" t="str">
        <f>HYPERLINK("https://lpsc.lenovopartner.com/#/smartfindservice?keyword="&amp;(SUBSTITUTE(JE8," ",""))&amp;"&amp;countryAndRegion=DE&amp;language=de","» Services")</f>
        <v>» Services</v>
      </c>
      <c r="JF49" s="27" t="str">
        <f>HYPERLINK("https://lpsc.lenovopartner.com/#/smartfindservice?keyword="&amp;(SUBSTITUTE(JF8," ",""))&amp;"&amp;countryAndRegion=DE&amp;language=de","» Services")</f>
        <v>» Services</v>
      </c>
      <c r="JG49" s="27" t="str">
        <f>HYPERLINK("https://lpsc.lenovopartner.com/#/smartfindservice?keyword="&amp;(SUBSTITUTE(JG8," ",""))&amp;"&amp;countryAndRegion=DE&amp;language=de","» Services")</f>
        <v>» Services</v>
      </c>
      <c r="JI49" s="27" t="str">
        <f>HYPERLINK("https://lpsc.lenovopartner.com/#/smartfindservice?keyword="&amp;(SUBSTITUTE(JI8," ",""))&amp;"&amp;countryAndRegion=DE&amp;language=de","» Services")</f>
        <v>» Services</v>
      </c>
      <c r="JJ49" s="27" t="str">
        <f>HYPERLINK("https://lpsc.lenovopartner.com/#/smartfindservice?keyword="&amp;(SUBSTITUTE(JJ8," ",""))&amp;"&amp;countryAndRegion=DE&amp;language=de","» Services")</f>
        <v>» Services</v>
      </c>
      <c r="JK49" s="27" t="str">
        <f>HYPERLINK("https://lpsc.lenovopartner.com/#/smartfindservice?keyword="&amp;(SUBSTITUTE(JK8," ",""))&amp;"&amp;countryAndRegion=DE&amp;language=de","» Services")</f>
        <v>» Services</v>
      </c>
      <c r="JL49" s="27" t="str">
        <f>HYPERLINK("https://lpsc.lenovopartner.com/#/smartfindservice?keyword="&amp;(SUBSTITUTE(JL8," ",""))&amp;"&amp;countryAndRegion=DE&amp;language=de","» Services")</f>
        <v>» Services</v>
      </c>
      <c r="JM49" s="27" t="str">
        <f>HYPERLINK("https://lpsc.lenovopartner.com/#/smartfindservice?keyword="&amp;(SUBSTITUTE(JM8," ",""))&amp;"&amp;countryAndRegion=DE&amp;language=de","» Services")</f>
        <v>» Services</v>
      </c>
      <c r="JO49" s="27" t="str">
        <f>HYPERLINK("https://lpsc.lenovopartner.com/#/smartfindservice?keyword="&amp;(SUBSTITUTE(JO8," ",""))&amp;"&amp;countryAndRegion=DE&amp;language=de","» Services")</f>
        <v>» Services</v>
      </c>
      <c r="JP49" s="27" t="str">
        <f>HYPERLINK("https://lpsc.lenovopartner.com/#/smartfindservice?keyword="&amp;(SUBSTITUTE(JP8," ",""))&amp;"&amp;countryAndRegion=DE&amp;language=de","» Services")</f>
        <v>» Services</v>
      </c>
      <c r="JQ49" s="27" t="str">
        <f>HYPERLINK("https://lpsc.lenovopartner.com/#/smartfindservice?keyword="&amp;(SUBSTITUTE(JQ8," ",""))&amp;"&amp;countryAndRegion=DE&amp;language=de","» Services")</f>
        <v>» Services</v>
      </c>
      <c r="JR49" s="27" t="str">
        <f>HYPERLINK("https://lpsc.lenovopartner.com/#/smartfindservice?keyword="&amp;(SUBSTITUTE(JR8," ",""))&amp;"&amp;countryAndRegion=DE&amp;language=de","» Services")</f>
        <v>» Services</v>
      </c>
      <c r="JS49" s="27" t="str">
        <f>HYPERLINK("https://lpsc.lenovopartner.com/#/smartfindservice?keyword="&amp;(SUBSTITUTE(JS8," ",""))&amp;"&amp;countryAndRegion=DE&amp;language=de","» Services")</f>
        <v>» Services</v>
      </c>
      <c r="JT49" s="27" t="str">
        <f>HYPERLINK("https://lpsc.lenovopartner.com/#/smartfindservice?keyword="&amp;(SUBSTITUTE(JT8," ",""))&amp;"&amp;countryAndRegion=DE&amp;language=de","» Services")</f>
        <v>» Services</v>
      </c>
      <c r="JU49" s="27" t="str">
        <f>HYPERLINK("https://lpsc.lenovopartner.com/#/smartfindservice?keyword="&amp;(SUBSTITUTE(JU8," ",""))&amp;"&amp;countryAndRegion=DE&amp;language=de","» Services")</f>
        <v>» Services</v>
      </c>
      <c r="JV49" s="27" t="str">
        <f>HYPERLINK("https://lpsc.lenovopartner.com/#/smartfindservice?keyword="&amp;(SUBSTITUTE(JV8," ",""))&amp;"&amp;countryAndRegion=DE&amp;language=de","» Services")</f>
        <v>» Services</v>
      </c>
      <c r="JX49" s="27" t="str">
        <f>HYPERLINK("https://lpsc.lenovopartner.com/#/smartfindservice?keyword="&amp;(SUBSTITUTE(JX8," ",""))&amp;"&amp;countryAndRegion=DE&amp;language=de","» Services")</f>
        <v>» Services</v>
      </c>
      <c r="JY49" s="27" t="str">
        <f>HYPERLINK("https://lpsc.lenovopartner.com/#/smartfindservice?keyword="&amp;(SUBSTITUTE(JY8," ",""))&amp;"&amp;countryAndRegion=DE&amp;language=de","» Services")</f>
        <v>» Services</v>
      </c>
      <c r="JZ49" s="27" t="str">
        <f>HYPERLINK("https://lpsc.lenovopartner.com/#/smartfindservice?keyword="&amp;(SUBSTITUTE(JZ8," ",""))&amp;"&amp;countryAndRegion=DE&amp;language=de","» Services")</f>
        <v>» Services</v>
      </c>
      <c r="KA49" s="27" t="str">
        <f>HYPERLINK("https://lpsc.lenovopartner.com/#/smartfindservice?keyword="&amp;(SUBSTITUTE(KA8," ",""))&amp;"&amp;countryAndRegion=DE&amp;language=de","» Services")</f>
        <v>» Services</v>
      </c>
      <c r="KB49" s="27" t="str">
        <f>HYPERLINK("https://lpsc.lenovopartner.com/#/smartfindservice?keyword="&amp;(SUBSTITUTE(KB8," ",""))&amp;"&amp;countryAndRegion=DE&amp;language=de","» Services")</f>
        <v>» Services</v>
      </c>
      <c r="KC49" s="27" t="str">
        <f>HYPERLINK("https://lpsc.lenovopartner.com/#/smartfindservice?keyword="&amp;(SUBSTITUTE(KC8," ",""))&amp;"&amp;countryAndRegion=DE&amp;language=de","» Services")</f>
        <v>» Services</v>
      </c>
      <c r="KD49" s="27" t="str">
        <f>HYPERLINK("https://lpsc.lenovopartner.com/#/smartfindservice?keyword="&amp;(SUBSTITUTE(KD8," ",""))&amp;"&amp;countryAndRegion=DE&amp;language=de","» Services")</f>
        <v>» Services</v>
      </c>
      <c r="KF49" s="27" t="str">
        <f>HYPERLINK("https://lpsc.lenovopartner.com/#/smartfindservice?keyword="&amp;(SUBSTITUTE(KF8," ",""))&amp;"&amp;countryAndRegion=DE&amp;language=de","» Services")</f>
        <v>» Services</v>
      </c>
      <c r="KG49" s="27" t="str">
        <f>HYPERLINK("https://lpsc.lenovopartner.com/#/smartfindservice?keyword="&amp;(SUBSTITUTE(KG8," ",""))&amp;"&amp;countryAndRegion=DE&amp;language=de","» Services")</f>
        <v>» Services</v>
      </c>
      <c r="KH49" s="27" t="str">
        <f>HYPERLINK("https://lpsc.lenovopartner.com/#/smartfindservice?keyword="&amp;(SUBSTITUTE(KH8," ",""))&amp;"&amp;countryAndRegion=DE&amp;language=de","» Services")</f>
        <v>» Services</v>
      </c>
      <c r="KI49" s="27" t="str">
        <f>HYPERLINK("https://lpsc.lenovopartner.com/#/smartfindservice?keyword="&amp;(SUBSTITUTE(KI8," ",""))&amp;"&amp;countryAndRegion=DE&amp;language=de","» Services")</f>
        <v>» Services</v>
      </c>
      <c r="KJ49" s="27" t="str">
        <f>HYPERLINK("https://lpsc.lenovopartner.com/#/smartfindservice?keyword="&amp;(SUBSTITUTE(KJ8," ",""))&amp;"&amp;countryAndRegion=DE&amp;language=de","» Services")</f>
        <v>» Services</v>
      </c>
      <c r="KK49" s="27" t="str">
        <f>HYPERLINK("https://lpsc.lenovopartner.com/#/smartfindservice?keyword="&amp;(SUBSTITUTE(KK8," ",""))&amp;"&amp;countryAndRegion=DE&amp;language=de","» Services")</f>
        <v>» Services</v>
      </c>
      <c r="KL49" s="27" t="str">
        <f>HYPERLINK("https://lpsc.lenovopartner.com/#/smartfindservice?keyword="&amp;(SUBSTITUTE(KL8," ",""))&amp;"&amp;countryAndRegion=DE&amp;language=de","» Services")</f>
        <v>» Services</v>
      </c>
      <c r="KM49" s="27" t="str">
        <f>HYPERLINK("https://lpsc.lenovopartner.com/#/smartfindservice?keyword="&amp;(SUBSTITUTE(KM8," ",""))&amp;"&amp;countryAndRegion=DE&amp;language=de","» Services")</f>
        <v>» Services</v>
      </c>
      <c r="KO49" s="27" t="str">
        <f>HYPERLINK("https://lpsc.lenovopartner.com/#/smartfindservice?keyword="&amp;(SUBSTITUTE(KO8," ",""))&amp;"&amp;countryAndRegion=DE&amp;language=de","» Services")</f>
        <v>» Services</v>
      </c>
      <c r="KQ49" s="27" t="str">
        <f>HYPERLINK("https://lpsc.lenovopartner.com/#/smartfindservice?keyword="&amp;(SUBSTITUTE(KQ8," ",""))&amp;"&amp;countryAndRegion=DE&amp;language=de","» Services")</f>
        <v>» Services</v>
      </c>
      <c r="KS49" s="27" t="str">
        <f>HYPERLINK("https://lpsc.lenovopartner.com/#/smartfindservice?keyword="&amp;(SUBSTITUTE(KS8," ",""))&amp;"&amp;countryAndRegion=DE&amp;language=de","» Services")</f>
        <v>» Services</v>
      </c>
      <c r="KT49" s="27" t="str">
        <f>HYPERLINK("https://lpsc.lenovopartner.com/#/smartfindservice?keyword="&amp;(SUBSTITUTE(KT8," ",""))&amp;"&amp;countryAndRegion=DE&amp;language=de","» Services")</f>
        <v>» Services</v>
      </c>
      <c r="KV49" s="27" t="str">
        <f>HYPERLINK("https://lpsc.lenovopartner.com/#/smartfindservice?keyword="&amp;(SUBSTITUTE(KV8," ",""))&amp;"&amp;countryAndRegion=DE&amp;language=de","» Services")</f>
        <v>» Services</v>
      </c>
      <c r="KW49" s="27" t="str">
        <f>HYPERLINK("https://lpsc.lenovopartner.com/#/smartfindservice?keyword="&amp;(SUBSTITUTE(KW8," ",""))&amp;"&amp;countryAndRegion=DE&amp;language=de","» Services")</f>
        <v>» Services</v>
      </c>
      <c r="KX49" s="27" t="str">
        <f>HYPERLINK("https://lpsc.lenovopartner.com/#/smartfindservice?keyword="&amp;(SUBSTITUTE(KX8," ",""))&amp;"&amp;countryAndRegion=DE&amp;language=de","» Services")</f>
        <v>» Services</v>
      </c>
      <c r="KY49" s="27" t="str">
        <f>HYPERLINK("https://lpsc.lenovopartner.com/#/smartfindservice?keyword="&amp;(SUBSTITUTE(KY8," ",""))&amp;"&amp;countryAndRegion=DE&amp;language=de","» Services")</f>
        <v>» Services</v>
      </c>
      <c r="LA49" s="27" t="str">
        <f>HYPERLINK("https://lpsc.lenovopartner.com/#/smartfindservice?keyword="&amp;(SUBSTITUTE(LA8," ",""))&amp;"&amp;countryAndRegion=DE&amp;language=de","» Services")</f>
        <v>» Services</v>
      </c>
      <c r="LB49" s="27" t="str">
        <f>HYPERLINK("https://lpsc.lenovopartner.com/#/smartfindservice?keyword="&amp;(SUBSTITUTE(LB8," ",""))&amp;"&amp;countryAndRegion=DE&amp;language=de","» Services")</f>
        <v>» Services</v>
      </c>
      <c r="LD49" s="27" t="str">
        <f>HYPERLINK("https://lpsc.lenovopartner.com/#/smartfindservice?keyword="&amp;(SUBSTITUTE(LD8," ",""))&amp;"&amp;countryAndRegion=DE&amp;language=de","» Services")</f>
        <v>» Services</v>
      </c>
      <c r="LF49" s="27" t="str">
        <f>HYPERLINK("https://lpsc.lenovopartner.com/#/smartfindservice?keyword="&amp;(SUBSTITUTE(LF8," ",""))&amp;"&amp;countryAndRegion=DE&amp;language=de","» Services")</f>
        <v>» Services</v>
      </c>
      <c r="LG49" s="27" t="str">
        <f>HYPERLINK("https://lpsc.lenovopartner.com/#/smartfindservice?keyword="&amp;(SUBSTITUTE(LG8," ",""))&amp;"&amp;countryAndRegion=DE&amp;language=de","» Services")</f>
        <v>» Services</v>
      </c>
      <c r="LH49" s="27" t="str">
        <f>HYPERLINK("https://lpsc.lenovopartner.com/#/smartfindservice?keyword="&amp;(SUBSTITUTE(LH8," ",""))&amp;"&amp;countryAndRegion=DE&amp;language=de","» Services")</f>
        <v>» Services</v>
      </c>
      <c r="LI49" s="27" t="str">
        <f>HYPERLINK("https://lpsc.lenovopartner.com/#/smartfindservice?keyword="&amp;(SUBSTITUTE(LI8," ",""))&amp;"&amp;countryAndRegion=DE&amp;language=de","» Services")</f>
        <v>» Services</v>
      </c>
      <c r="LJ49" s="27" t="str">
        <f>HYPERLINK("https://lpsc.lenovopartner.com/#/smartfindservice?keyword="&amp;(SUBSTITUTE(LJ8," ",""))&amp;"&amp;countryAndRegion=DE&amp;language=de","» Services")</f>
        <v>» Services</v>
      </c>
      <c r="LL49" s="27" t="str">
        <f>HYPERLINK("https://lpsc.lenovopartner.com/#/smartfindservice?keyword="&amp;(SUBSTITUTE(LL8," ",""))&amp;"&amp;countryAndRegion=DE&amp;language=de","» Services")</f>
        <v>» Services</v>
      </c>
      <c r="LN49" s="27" t="str">
        <f>HYPERLINK("https://lpsc.lenovopartner.com/#/smartfindservice?keyword="&amp;(SUBSTITUTE(LN8," ",""))&amp;"&amp;countryAndRegion=DE&amp;language=de","» Services")</f>
        <v>» Services</v>
      </c>
      <c r="LO49" s="27" t="str">
        <f>HYPERLINK("https://lpsc.lenovopartner.com/#/smartfindservice?keyword="&amp;(SUBSTITUTE(LO8," ",""))&amp;"&amp;countryAndRegion=DE&amp;language=de","» Services")</f>
        <v>» Services</v>
      </c>
      <c r="LP49" s="27" t="str">
        <f>HYPERLINK("https://lpsc.lenovopartner.com/#/smartfindservice?keyword="&amp;(SUBSTITUTE(LP8," ",""))&amp;"&amp;countryAndRegion=DE&amp;language=de","» Services")</f>
        <v>» Services</v>
      </c>
      <c r="LQ49" s="27" t="str">
        <f>HYPERLINK("https://lpsc.lenovopartner.com/#/smartfindservice?keyword="&amp;(SUBSTITUTE(LQ8," ",""))&amp;"&amp;countryAndRegion=DE&amp;language=de","» Services")</f>
        <v>» Services</v>
      </c>
      <c r="LR49" s="27" t="str">
        <f>HYPERLINK("https://lpsc.lenovopartner.com/#/smartfindservice?keyword="&amp;(SUBSTITUTE(LR8," ",""))&amp;"&amp;countryAndRegion=DE&amp;language=de","» Services")</f>
        <v>» Services</v>
      </c>
      <c r="LS49" s="27" t="str">
        <f>HYPERLINK("https://lpsc.lenovopartner.com/#/smartfindservice?keyword="&amp;(SUBSTITUTE(LS8," ",""))&amp;"&amp;countryAndRegion=DE&amp;language=de","» Services")</f>
        <v>» Services</v>
      </c>
      <c r="LT49" s="27" t="str">
        <f>HYPERLINK("https://lpsc.lenovopartner.com/#/smartfindservice?keyword="&amp;(SUBSTITUTE(LT8," ",""))&amp;"&amp;countryAndRegion=DE&amp;language=de","» Services")</f>
        <v>» Services</v>
      </c>
      <c r="LU49" s="27" t="str">
        <f>HYPERLINK("https://lpsc.lenovopartner.com/#/smartfindservice?keyword="&amp;(SUBSTITUTE(LU8," ",""))&amp;"&amp;countryAndRegion=DE&amp;language=de","» Services")</f>
        <v>» Services</v>
      </c>
      <c r="LV49" s="27" t="str">
        <f>HYPERLINK("https://lpsc.lenovopartner.com/#/smartfindservice?keyword="&amp;(SUBSTITUTE(LV8," ",""))&amp;"&amp;countryAndRegion=DE&amp;language=de","» Services")</f>
        <v>» Services</v>
      </c>
      <c r="LW49" s="27" t="str">
        <f>HYPERLINK("https://lpsc.lenovopartner.com/#/smartfindservice?keyword="&amp;(SUBSTITUTE(LW8," ",""))&amp;"&amp;countryAndRegion=DE&amp;language=de","» Services")</f>
        <v>» Services</v>
      </c>
      <c r="LX49" s="27" t="str">
        <f>HYPERLINK("https://lpsc.lenovopartner.com/#/smartfindservice?keyword="&amp;(SUBSTITUTE(LX8," ",""))&amp;"&amp;countryAndRegion=DE&amp;language=de","» Services")</f>
        <v>» Services</v>
      </c>
      <c r="LY49" s="27" t="str">
        <f>HYPERLINK("https://lpsc.lenovopartner.com/#/smartfindservice?keyword="&amp;(SUBSTITUTE(LY8," ",""))&amp;"&amp;countryAndRegion=DE&amp;language=de","» Services")</f>
        <v>» Services</v>
      </c>
      <c r="MA49" s="27" t="str">
        <f>HYPERLINK("https://lpsc.lenovopartner.com/#/smartfindservice?keyword="&amp;(SUBSTITUTE(MA8," ",""))&amp;"&amp;countryAndRegion=DE&amp;language=de","» Services")</f>
        <v>» Services</v>
      </c>
      <c r="MB49" s="27" t="str">
        <f>HYPERLINK("https://lpsc.lenovopartner.com/#/smartfindservice?keyword="&amp;(SUBSTITUTE(MB8," ",""))&amp;"&amp;countryAndRegion=DE&amp;language=de","» Services")</f>
        <v>» Services</v>
      </c>
      <c r="MC49" s="27" t="str">
        <f>HYPERLINK("https://lpsc.lenovopartner.com/#/smartfindservice?keyword="&amp;(SUBSTITUTE(MC8," ",""))&amp;"&amp;countryAndRegion=DE&amp;language=de","» Services")</f>
        <v>» Services</v>
      </c>
      <c r="MD49" s="27" t="str">
        <f>HYPERLINK("https://lpsc.lenovopartner.com/#/smartfindservice?keyword="&amp;(SUBSTITUTE(MD8," ",""))&amp;"&amp;countryAndRegion=DE&amp;language=de","» Services")</f>
        <v>» Services</v>
      </c>
      <c r="ME49" s="27" t="str">
        <f>HYPERLINK("https://lpsc.lenovopartner.com/#/smartfindservice?keyword="&amp;(SUBSTITUTE(ME8," ",""))&amp;"&amp;countryAndRegion=DE&amp;language=de","» Services")</f>
        <v>» Services</v>
      </c>
      <c r="MF49" s="27" t="str">
        <f>HYPERLINK("https://lpsc.lenovopartner.com/#/smartfindservice?keyword="&amp;(SUBSTITUTE(MF8," ",""))&amp;"&amp;countryAndRegion=DE&amp;language=de","» Services")</f>
        <v>» Services</v>
      </c>
      <c r="MG49" s="27" t="str">
        <f>HYPERLINK("https://lpsc.lenovopartner.com/#/smartfindservice?keyword="&amp;(SUBSTITUTE(MG8," ",""))&amp;"&amp;countryAndRegion=DE&amp;language=de","» Services")</f>
        <v>» Services</v>
      </c>
      <c r="MH49" s="27" t="str">
        <f>HYPERLINK("https://lpsc.lenovopartner.com/#/smartfindservice?keyword="&amp;(SUBSTITUTE(MH8," ",""))&amp;"&amp;countryAndRegion=DE&amp;language=de","» Services")</f>
        <v>» Services</v>
      </c>
      <c r="MI49" s="27" t="str">
        <f>HYPERLINK("https://lpsc.lenovopartner.com/#/smartfindservice?keyword="&amp;(SUBSTITUTE(MI8," ",""))&amp;"&amp;countryAndRegion=DE&amp;language=de","» Services")</f>
        <v>» Services</v>
      </c>
      <c r="MK49" s="27" t="str">
        <f>HYPERLINK("https://lpsc.lenovopartner.com/#/smartfindservice?keyword="&amp;(SUBSTITUTE(MK8," ",""))&amp;"&amp;countryAndRegion=DE&amp;language=de","» Services")</f>
        <v>» Services</v>
      </c>
      <c r="ML49" s="27" t="str">
        <f>HYPERLINK("https://lpsc.lenovopartner.com/#/smartfindservice?keyword="&amp;(SUBSTITUTE(ML8," ",""))&amp;"&amp;countryAndRegion=DE&amp;language=de","» Services")</f>
        <v>» Services</v>
      </c>
      <c r="MN49" s="27" t="str">
        <f>HYPERLINK("https://lpsc.lenovopartner.com/#/smartfindservice?keyword="&amp;(SUBSTITUTE(MN8," ",""))&amp;"&amp;countryAndRegion=DE&amp;language=de","» Services")</f>
        <v>» Services</v>
      </c>
      <c r="MO49" s="27" t="str">
        <f>HYPERLINK("https://lpsc.lenovopartner.com/#/smartfindservice?keyword="&amp;(SUBSTITUTE(MO8," ",""))&amp;"&amp;countryAndRegion=DE&amp;language=de","» Services")</f>
        <v>» Services</v>
      </c>
      <c r="MP49" s="27" t="str">
        <f>HYPERLINK("https://lpsc.lenovopartner.com/#/smartfindservice?keyword="&amp;(SUBSTITUTE(MP8," ",""))&amp;"&amp;countryAndRegion=DE&amp;language=de","» Services")</f>
        <v>» Services</v>
      </c>
      <c r="MQ49" s="27" t="str">
        <f>HYPERLINK("https://lpsc.lenovopartner.com/#/smartfindservice?keyword="&amp;(SUBSTITUTE(MQ8," ",""))&amp;"&amp;countryAndRegion=DE&amp;language=de","» Services")</f>
        <v>» Services</v>
      </c>
      <c r="MR49" s="27" t="str">
        <f>HYPERLINK("https://lpsc.lenovopartner.com/#/smartfindservice?keyword="&amp;(SUBSTITUTE(MR8," ",""))&amp;"&amp;countryAndRegion=DE&amp;language=de","» Services")</f>
        <v>» Services</v>
      </c>
    </row>
    <row r="50" spans="1:356" ht="52.5" customHeight="1" x14ac:dyDescent="0.3">
      <c r="A50" s="15" t="s">
        <v>43</v>
      </c>
      <c r="B50" s="16" t="s">
        <v>1248</v>
      </c>
      <c r="D50" s="16" t="s">
        <v>239</v>
      </c>
      <c r="E50" s="16" t="s">
        <v>1549</v>
      </c>
      <c r="F50" s="16" t="s">
        <v>239</v>
      </c>
      <c r="G50" s="16" t="s">
        <v>1549</v>
      </c>
      <c r="H50" s="16" t="s">
        <v>239</v>
      </c>
      <c r="J50" s="16" t="s">
        <v>94</v>
      </c>
      <c r="K50" s="16" t="s">
        <v>1549</v>
      </c>
      <c r="L50" s="16" t="s">
        <v>1549</v>
      </c>
      <c r="M50" s="16" t="s">
        <v>94</v>
      </c>
      <c r="O50" s="16" t="s">
        <v>1633</v>
      </c>
      <c r="P50" s="16" t="s">
        <v>94</v>
      </c>
      <c r="R50" s="16" t="s">
        <v>94</v>
      </c>
      <c r="T50" s="16" t="s">
        <v>124</v>
      </c>
      <c r="V50" s="16" t="s">
        <v>124</v>
      </c>
      <c r="W50" s="16" t="s">
        <v>124</v>
      </c>
      <c r="Y50" s="29" t="s">
        <v>44</v>
      </c>
      <c r="Z50" s="29" t="s">
        <v>44</v>
      </c>
      <c r="AB50" s="29" t="s">
        <v>44</v>
      </c>
      <c r="AC50" s="29" t="s">
        <v>44</v>
      </c>
      <c r="AE50" s="29" t="s">
        <v>44</v>
      </c>
      <c r="AG50" s="29" t="s">
        <v>44</v>
      </c>
      <c r="AH50" s="29" t="s">
        <v>44</v>
      </c>
      <c r="AI50" s="29" t="s">
        <v>44</v>
      </c>
      <c r="AK50" s="29" t="s">
        <v>44</v>
      </c>
      <c r="AM50" s="29" t="s">
        <v>59</v>
      </c>
      <c r="AO50" s="29" t="s">
        <v>44</v>
      </c>
      <c r="AQ50" s="29" t="s">
        <v>44</v>
      </c>
      <c r="AR50" s="29" t="s">
        <v>44</v>
      </c>
      <c r="AS50" s="29" t="s">
        <v>44</v>
      </c>
      <c r="AU50" s="29" t="s">
        <v>44</v>
      </c>
      <c r="AV50" s="29" t="s">
        <v>44</v>
      </c>
      <c r="AW50" s="29" t="s">
        <v>44</v>
      </c>
      <c r="AX50" s="29" t="s">
        <v>44</v>
      </c>
      <c r="AZ50" s="29" t="s">
        <v>44</v>
      </c>
      <c r="BA50" s="16" t="s">
        <v>44</v>
      </c>
      <c r="BB50" s="16" t="s">
        <v>44</v>
      </c>
      <c r="BC50" s="16" t="s">
        <v>44</v>
      </c>
      <c r="BE50" s="16" t="s">
        <v>44</v>
      </c>
      <c r="BF50" s="16" t="s">
        <v>44</v>
      </c>
      <c r="BG50" s="16" t="s">
        <v>44</v>
      </c>
      <c r="BH50" s="16" t="s">
        <v>44</v>
      </c>
      <c r="BI50" s="16" t="s">
        <v>44</v>
      </c>
      <c r="BK50" s="16" t="s">
        <v>44</v>
      </c>
      <c r="BL50" s="16" t="s">
        <v>44</v>
      </c>
      <c r="BM50" s="16" t="s">
        <v>44</v>
      </c>
      <c r="BN50" s="16" t="s">
        <v>44</v>
      </c>
      <c r="BO50" s="16" t="s">
        <v>44</v>
      </c>
      <c r="BQ50" s="16" t="s">
        <v>1762</v>
      </c>
      <c r="BS50" s="16" t="s">
        <v>59</v>
      </c>
      <c r="BU50" s="16" t="s">
        <v>208</v>
      </c>
      <c r="BV50" s="16" t="s">
        <v>208</v>
      </c>
      <c r="BW50" s="16" t="s">
        <v>208</v>
      </c>
      <c r="BY50" s="16" t="s">
        <v>208</v>
      </c>
      <c r="BZ50" s="16" t="s">
        <v>208</v>
      </c>
      <c r="CA50" s="16" t="s">
        <v>208</v>
      </c>
      <c r="CC50" s="16" t="s">
        <v>1116</v>
      </c>
      <c r="CE50" s="16" t="s">
        <v>208</v>
      </c>
      <c r="CG50" s="16" t="s">
        <v>208</v>
      </c>
      <c r="CH50" s="16" t="s">
        <v>208</v>
      </c>
      <c r="CJ50" s="16" t="s">
        <v>1790</v>
      </c>
      <c r="CL50" s="16" t="s">
        <v>208</v>
      </c>
      <c r="CN50" s="16" t="s">
        <v>208</v>
      </c>
      <c r="CP50" s="16" t="s">
        <v>208</v>
      </c>
      <c r="CQ50" s="16" t="s">
        <v>208</v>
      </c>
      <c r="CR50" s="16" t="s">
        <v>208</v>
      </c>
      <c r="CT50" s="16" t="s">
        <v>1116</v>
      </c>
      <c r="CV50" s="16" t="s">
        <v>208</v>
      </c>
      <c r="CW50" s="16" t="s">
        <v>208</v>
      </c>
      <c r="CX50" s="16" t="s">
        <v>208</v>
      </c>
      <c r="CZ50" s="16" t="s">
        <v>1790</v>
      </c>
      <c r="DB50" s="16" t="s">
        <v>1116</v>
      </c>
      <c r="DC50" s="16" t="s">
        <v>1116</v>
      </c>
      <c r="DD50" s="16" t="s">
        <v>1116</v>
      </c>
      <c r="DF50" s="16" t="s">
        <v>1116</v>
      </c>
      <c r="DG50" s="16" t="s">
        <v>1116</v>
      </c>
      <c r="DI50" s="16" t="s">
        <v>1116</v>
      </c>
      <c r="DJ50" s="16" t="s">
        <v>1116</v>
      </c>
      <c r="DK50" s="16" t="s">
        <v>1116</v>
      </c>
      <c r="DM50" s="16" t="s">
        <v>208</v>
      </c>
      <c r="DO50" s="16" t="s">
        <v>208</v>
      </c>
      <c r="DP50" s="16" t="s">
        <v>208</v>
      </c>
      <c r="DR50" s="16" t="s">
        <v>59</v>
      </c>
      <c r="DS50" s="16" t="s">
        <v>59</v>
      </c>
      <c r="DT50" s="16" t="s">
        <v>59</v>
      </c>
      <c r="DV50" s="16" t="s">
        <v>1713</v>
      </c>
      <c r="DX50" s="16" t="s">
        <v>208</v>
      </c>
      <c r="DZ50" s="16" t="s">
        <v>208</v>
      </c>
      <c r="EA50" s="16" t="s">
        <v>208</v>
      </c>
      <c r="EB50" s="16" t="s">
        <v>208</v>
      </c>
      <c r="ED50" s="16" t="s">
        <v>208</v>
      </c>
      <c r="EF50" s="16" t="s">
        <v>208</v>
      </c>
      <c r="EG50" s="16" t="s">
        <v>208</v>
      </c>
      <c r="EH50" s="16" t="s">
        <v>208</v>
      </c>
      <c r="EJ50" s="16" t="s">
        <v>208</v>
      </c>
      <c r="EK50" s="16" t="s">
        <v>208</v>
      </c>
      <c r="EL50" s="16" t="s">
        <v>208</v>
      </c>
      <c r="EN50" s="16" t="s">
        <v>1713</v>
      </c>
      <c r="EP50" s="16" t="s">
        <v>1116</v>
      </c>
      <c r="EQ50" s="16" t="s">
        <v>1116</v>
      </c>
      <c r="ER50" s="16" t="s">
        <v>1116</v>
      </c>
      <c r="ET50" s="16" t="s">
        <v>1713</v>
      </c>
      <c r="EU50" s="16" t="s">
        <v>1713</v>
      </c>
      <c r="EV50" s="16" t="s">
        <v>1713</v>
      </c>
      <c r="EW50" s="16" t="s">
        <v>1713</v>
      </c>
      <c r="EY50" s="16" t="s">
        <v>208</v>
      </c>
      <c r="EZ50" s="16" t="s">
        <v>208</v>
      </c>
      <c r="FA50" s="16" t="s">
        <v>208</v>
      </c>
      <c r="FC50" s="16" t="s">
        <v>208</v>
      </c>
      <c r="FE50" s="16" t="s">
        <v>208</v>
      </c>
      <c r="FF50" s="16" t="s">
        <v>208</v>
      </c>
      <c r="FH50" s="16" t="s">
        <v>208</v>
      </c>
      <c r="FI50" s="16" t="s">
        <v>208</v>
      </c>
      <c r="FJ50" s="16" t="s">
        <v>208</v>
      </c>
      <c r="FK50" s="16" t="s">
        <v>208</v>
      </c>
      <c r="FM50" s="16" t="s">
        <v>1713</v>
      </c>
      <c r="FN50" s="16" t="s">
        <v>1713</v>
      </c>
      <c r="FO50" s="16" t="s">
        <v>1713</v>
      </c>
      <c r="FP50" s="16" t="s">
        <v>1713</v>
      </c>
      <c r="FR50" s="16" t="s">
        <v>208</v>
      </c>
      <c r="FT50" s="16" t="s">
        <v>208</v>
      </c>
      <c r="FU50" s="16" t="s">
        <v>208</v>
      </c>
      <c r="FV50" s="16" t="s">
        <v>208</v>
      </c>
      <c r="FW50" s="16" t="s">
        <v>208</v>
      </c>
      <c r="FX50" s="16" t="s">
        <v>208</v>
      </c>
      <c r="FZ50" s="16" t="s">
        <v>1248</v>
      </c>
      <c r="GA50" s="16" t="s">
        <v>1248</v>
      </c>
      <c r="GB50" s="16" t="s">
        <v>1248</v>
      </c>
      <c r="GD50" s="16" t="s">
        <v>239</v>
      </c>
      <c r="GE50" s="16" t="s">
        <v>239</v>
      </c>
      <c r="GF50" s="16" t="s">
        <v>239</v>
      </c>
      <c r="GG50" s="16" t="s">
        <v>239</v>
      </c>
      <c r="GI50" s="16" t="s">
        <v>1248</v>
      </c>
      <c r="GJ50" s="16" t="s">
        <v>1248</v>
      </c>
      <c r="GK50" s="16" t="s">
        <v>1248</v>
      </c>
      <c r="GM50" s="16" t="s">
        <v>239</v>
      </c>
      <c r="GN50" s="16" t="s">
        <v>239</v>
      </c>
      <c r="GO50" s="16" t="s">
        <v>239</v>
      </c>
      <c r="GP50" s="16" t="s">
        <v>239</v>
      </c>
      <c r="GR50" s="16" t="s">
        <v>239</v>
      </c>
      <c r="GS50" s="16" t="s">
        <v>239</v>
      </c>
      <c r="GT50" s="16" t="s">
        <v>239</v>
      </c>
      <c r="GU50" s="16" t="s">
        <v>239</v>
      </c>
      <c r="GW50" s="16" t="s">
        <v>1030</v>
      </c>
      <c r="GX50" s="16" t="s">
        <v>1030</v>
      </c>
      <c r="GZ50" s="16" t="s">
        <v>1549</v>
      </c>
      <c r="HA50" s="16" t="s">
        <v>1549</v>
      </c>
      <c r="HB50" s="16" t="s">
        <v>1549</v>
      </c>
      <c r="HC50" s="16" t="s">
        <v>1549</v>
      </c>
      <c r="HE50" s="16" t="s">
        <v>239</v>
      </c>
      <c r="HF50" s="16" t="s">
        <v>239</v>
      </c>
      <c r="HG50" s="16" t="s">
        <v>239</v>
      </c>
      <c r="HH50" s="16" t="s">
        <v>239</v>
      </c>
      <c r="HI50" s="16" t="s">
        <v>239</v>
      </c>
      <c r="HJ50" s="16" t="s">
        <v>239</v>
      </c>
      <c r="HL50" s="16" t="s">
        <v>239</v>
      </c>
      <c r="HM50" s="16" t="s">
        <v>239</v>
      </c>
      <c r="HN50" s="16" t="s">
        <v>239</v>
      </c>
      <c r="HO50" s="16" t="s">
        <v>239</v>
      </c>
      <c r="HQ50" s="16" t="s">
        <v>1549</v>
      </c>
      <c r="HR50" s="16" t="s">
        <v>1549</v>
      </c>
      <c r="HS50" s="16" t="s">
        <v>1549</v>
      </c>
      <c r="HT50" s="16" t="s">
        <v>1549</v>
      </c>
      <c r="HV50" s="16" t="s">
        <v>239</v>
      </c>
      <c r="HW50" s="16" t="s">
        <v>239</v>
      </c>
      <c r="HX50" s="16" t="s">
        <v>239</v>
      </c>
      <c r="HY50" s="16" t="s">
        <v>239</v>
      </c>
      <c r="HZ50" s="16" t="s">
        <v>239</v>
      </c>
      <c r="IA50" s="16" t="s">
        <v>239</v>
      </c>
      <c r="IC50" s="16" t="s">
        <v>1549</v>
      </c>
      <c r="ID50" s="16" t="s">
        <v>1549</v>
      </c>
      <c r="IE50" s="16" t="s">
        <v>1549</v>
      </c>
      <c r="IF50" s="16" t="s">
        <v>1549</v>
      </c>
      <c r="IG50" s="16" t="s">
        <v>1549</v>
      </c>
      <c r="IH50" s="16" t="s">
        <v>239</v>
      </c>
      <c r="IJ50" s="16" t="s">
        <v>1221</v>
      </c>
      <c r="IK50" s="16" t="s">
        <v>1221</v>
      </c>
      <c r="IL50" s="16" t="s">
        <v>1221</v>
      </c>
      <c r="IM50" s="16" t="s">
        <v>1221</v>
      </c>
      <c r="IO50" s="16" t="s">
        <v>94</v>
      </c>
      <c r="IP50" s="16" t="s">
        <v>94</v>
      </c>
      <c r="IQ50" s="16" t="s">
        <v>94</v>
      </c>
      <c r="IR50" s="16" t="s">
        <v>94</v>
      </c>
      <c r="IS50" s="16" t="s">
        <v>94</v>
      </c>
      <c r="IU50" s="16" t="s">
        <v>1549</v>
      </c>
      <c r="IV50" s="16" t="s">
        <v>1549</v>
      </c>
      <c r="IW50" s="16" t="s">
        <v>1549</v>
      </c>
      <c r="IX50" s="16" t="s">
        <v>1549</v>
      </c>
      <c r="IY50" s="16" t="s">
        <v>1549</v>
      </c>
      <c r="IZ50" s="16" t="s">
        <v>1549</v>
      </c>
      <c r="JA50" s="16" t="s">
        <v>1549</v>
      </c>
      <c r="JB50" s="16" t="s">
        <v>1549</v>
      </c>
      <c r="JC50" s="16" t="s">
        <v>1549</v>
      </c>
      <c r="JE50" s="16" t="s">
        <v>94</v>
      </c>
      <c r="JF50" s="16" t="s">
        <v>94</v>
      </c>
      <c r="JG50" s="16" t="s">
        <v>94</v>
      </c>
      <c r="JI50" s="16" t="s">
        <v>94</v>
      </c>
      <c r="JJ50" s="16" t="s">
        <v>94</v>
      </c>
      <c r="JK50" s="16" t="s">
        <v>94</v>
      </c>
      <c r="JL50" s="16" t="s">
        <v>1549</v>
      </c>
      <c r="JM50" s="16" t="s">
        <v>94</v>
      </c>
      <c r="JO50" s="16" t="s">
        <v>94</v>
      </c>
      <c r="JP50" s="16" t="s">
        <v>94</v>
      </c>
      <c r="JQ50" s="16" t="s">
        <v>94</v>
      </c>
      <c r="JR50" s="16" t="s">
        <v>94</v>
      </c>
      <c r="JS50" s="16" t="s">
        <v>1549</v>
      </c>
      <c r="JT50" s="16" t="s">
        <v>1549</v>
      </c>
      <c r="JU50" s="16" t="s">
        <v>94</v>
      </c>
      <c r="JV50" s="16" t="s">
        <v>94</v>
      </c>
      <c r="JX50" s="16" t="s">
        <v>94</v>
      </c>
      <c r="JY50" s="16" t="s">
        <v>94</v>
      </c>
      <c r="JZ50" s="16" t="s">
        <v>1549</v>
      </c>
      <c r="KA50" s="16" t="s">
        <v>94</v>
      </c>
      <c r="KB50" s="16" t="s">
        <v>94</v>
      </c>
      <c r="KC50" s="16" t="s">
        <v>94</v>
      </c>
      <c r="KD50" s="16" t="s">
        <v>94</v>
      </c>
      <c r="KF50" s="16" t="s">
        <v>1549</v>
      </c>
      <c r="KG50" s="16" t="s">
        <v>1549</v>
      </c>
      <c r="KH50" s="16" t="s">
        <v>1549</v>
      </c>
      <c r="KI50" s="16" t="s">
        <v>1549</v>
      </c>
      <c r="KJ50" s="16" t="s">
        <v>1549</v>
      </c>
      <c r="KK50" s="16" t="s">
        <v>1549</v>
      </c>
      <c r="KL50" s="16" t="s">
        <v>1549</v>
      </c>
      <c r="KM50" s="16" t="s">
        <v>1549</v>
      </c>
      <c r="KO50" s="16" t="s">
        <v>59</v>
      </c>
      <c r="KQ50" s="16" t="s">
        <v>94</v>
      </c>
      <c r="KS50" s="16" t="s">
        <v>1221</v>
      </c>
      <c r="KT50" s="16" t="s">
        <v>1221</v>
      </c>
      <c r="KV50" s="16" t="s">
        <v>94</v>
      </c>
      <c r="KW50" s="16" t="s">
        <v>94</v>
      </c>
      <c r="KX50" s="16" t="s">
        <v>94</v>
      </c>
      <c r="KY50" s="16" t="s">
        <v>94</v>
      </c>
      <c r="LA50" s="16" t="s">
        <v>94</v>
      </c>
      <c r="LB50" s="16" t="s">
        <v>94</v>
      </c>
      <c r="LD50" s="16" t="s">
        <v>124</v>
      </c>
      <c r="LF50" s="16" t="s">
        <v>59</v>
      </c>
      <c r="LG50" s="16" t="s">
        <v>59</v>
      </c>
      <c r="LH50" s="16" t="s">
        <v>59</v>
      </c>
      <c r="LI50" s="16" t="s">
        <v>59</v>
      </c>
      <c r="LJ50" s="16" t="s">
        <v>59</v>
      </c>
      <c r="LL50" s="16" t="s">
        <v>124</v>
      </c>
      <c r="LN50" s="16" t="s">
        <v>124</v>
      </c>
      <c r="LO50" s="16" t="s">
        <v>124</v>
      </c>
      <c r="LP50" s="16" t="s">
        <v>124</v>
      </c>
      <c r="LQ50" s="16" t="s">
        <v>124</v>
      </c>
      <c r="LR50" s="16" t="s">
        <v>124</v>
      </c>
      <c r="LS50" s="16" t="s">
        <v>124</v>
      </c>
      <c r="LT50" s="16" t="s">
        <v>124</v>
      </c>
      <c r="LU50" s="16" t="s">
        <v>124</v>
      </c>
      <c r="LV50" s="16" t="s">
        <v>124</v>
      </c>
      <c r="LW50" s="16" t="s">
        <v>124</v>
      </c>
      <c r="LX50" s="16" t="s">
        <v>124</v>
      </c>
      <c r="LY50" s="16" t="s">
        <v>124</v>
      </c>
      <c r="MA50" s="16" t="s">
        <v>124</v>
      </c>
      <c r="MB50" s="16" t="s">
        <v>124</v>
      </c>
      <c r="MC50" s="16" t="s">
        <v>124</v>
      </c>
      <c r="MD50" s="16" t="s">
        <v>124</v>
      </c>
      <c r="ME50" s="16" t="s">
        <v>124</v>
      </c>
      <c r="MF50" s="16" t="s">
        <v>124</v>
      </c>
      <c r="MG50" s="16" t="s">
        <v>124</v>
      </c>
      <c r="MH50" s="16" t="s">
        <v>124</v>
      </c>
      <c r="MI50" s="16" t="s">
        <v>124</v>
      </c>
      <c r="MK50" s="16" t="s">
        <v>59</v>
      </c>
      <c r="ML50" s="16" t="s">
        <v>59</v>
      </c>
      <c r="MN50" s="16" t="s">
        <v>1280</v>
      </c>
      <c r="MO50" s="16" t="s">
        <v>1280</v>
      </c>
      <c r="MP50" s="16" t="s">
        <v>1280</v>
      </c>
      <c r="MQ50" s="16" t="s">
        <v>1280</v>
      </c>
      <c r="MR50" s="16" t="s">
        <v>1280</v>
      </c>
    </row>
    <row r="51" spans="1:356" ht="52.5" customHeight="1" x14ac:dyDescent="0.3">
      <c r="A51" s="15" t="s">
        <v>45</v>
      </c>
      <c r="B51" s="16" t="s">
        <v>1249</v>
      </c>
      <c r="D51" s="16" t="s">
        <v>240</v>
      </c>
      <c r="E51" s="16" t="s">
        <v>1550</v>
      </c>
      <c r="F51" s="16" t="s">
        <v>240</v>
      </c>
      <c r="G51" s="16" t="s">
        <v>1550</v>
      </c>
      <c r="H51" s="16" t="s">
        <v>240</v>
      </c>
      <c r="J51" s="16" t="s">
        <v>95</v>
      </c>
      <c r="K51" s="16" t="s">
        <v>1550</v>
      </c>
      <c r="L51" s="16" t="s">
        <v>1550</v>
      </c>
      <c r="M51" s="16" t="s">
        <v>95</v>
      </c>
      <c r="O51" s="16" t="s">
        <v>1634</v>
      </c>
      <c r="P51" s="16" t="s">
        <v>95</v>
      </c>
      <c r="R51" s="16" t="s">
        <v>95</v>
      </c>
      <c r="T51" s="16" t="s">
        <v>125</v>
      </c>
      <c r="V51" s="16" t="s">
        <v>125</v>
      </c>
      <c r="W51" s="16" t="s">
        <v>125</v>
      </c>
      <c r="Y51" s="16" t="s">
        <v>46</v>
      </c>
      <c r="Z51" s="16" t="s">
        <v>46</v>
      </c>
      <c r="AB51" s="16" t="s">
        <v>46</v>
      </c>
      <c r="AC51" s="16" t="s">
        <v>46</v>
      </c>
      <c r="AE51" s="16" t="s">
        <v>46</v>
      </c>
      <c r="AG51" s="16" t="s">
        <v>46</v>
      </c>
      <c r="AH51" s="16" t="s">
        <v>46</v>
      </c>
      <c r="AI51" s="16" t="s">
        <v>46</v>
      </c>
      <c r="AK51" s="16" t="s">
        <v>46</v>
      </c>
      <c r="AM51" s="16" t="s">
        <v>59</v>
      </c>
      <c r="AO51" s="16" t="s">
        <v>46</v>
      </c>
      <c r="AQ51" s="16" t="s">
        <v>46</v>
      </c>
      <c r="AR51" s="16" t="s">
        <v>46</v>
      </c>
      <c r="AS51" s="16" t="s">
        <v>46</v>
      </c>
      <c r="AU51" s="16" t="s">
        <v>46</v>
      </c>
      <c r="AV51" s="16" t="s">
        <v>46</v>
      </c>
      <c r="AW51" s="16" t="s">
        <v>46</v>
      </c>
      <c r="AX51" s="16" t="s">
        <v>46</v>
      </c>
      <c r="AZ51" s="16" t="s">
        <v>46</v>
      </c>
      <c r="BA51" s="16" t="s">
        <v>46</v>
      </c>
      <c r="BB51" s="16" t="s">
        <v>46</v>
      </c>
      <c r="BC51" s="16" t="s">
        <v>46</v>
      </c>
      <c r="BE51" s="16" t="s">
        <v>46</v>
      </c>
      <c r="BF51" s="16" t="s">
        <v>46</v>
      </c>
      <c r="BG51" s="16" t="s">
        <v>46</v>
      </c>
      <c r="BH51" s="16" t="s">
        <v>46</v>
      </c>
      <c r="BI51" s="16" t="s">
        <v>46</v>
      </c>
      <c r="BK51" s="16" t="s">
        <v>46</v>
      </c>
      <c r="BL51" s="16" t="s">
        <v>46</v>
      </c>
      <c r="BM51" s="16" t="s">
        <v>46</v>
      </c>
      <c r="BN51" s="16" t="s">
        <v>46</v>
      </c>
      <c r="BO51" s="16" t="s">
        <v>46</v>
      </c>
      <c r="BQ51" s="16" t="s">
        <v>1763</v>
      </c>
      <c r="BS51" s="16" t="s">
        <v>59</v>
      </c>
      <c r="BU51" s="16" t="s">
        <v>209</v>
      </c>
      <c r="BV51" s="16" t="s">
        <v>209</v>
      </c>
      <c r="BW51" s="16" t="s">
        <v>209</v>
      </c>
      <c r="BY51" s="16" t="s">
        <v>209</v>
      </c>
      <c r="BZ51" s="16" t="s">
        <v>209</v>
      </c>
      <c r="CA51" s="16" t="s">
        <v>209</v>
      </c>
      <c r="CC51" s="16" t="s">
        <v>1117</v>
      </c>
      <c r="CE51" s="16" t="s">
        <v>1792</v>
      </c>
      <c r="CG51" s="16" t="s">
        <v>1792</v>
      </c>
      <c r="CH51" s="16" t="s">
        <v>1792</v>
      </c>
      <c r="CJ51" s="16" t="s">
        <v>1791</v>
      </c>
      <c r="CL51" s="16" t="s">
        <v>209</v>
      </c>
      <c r="CN51" s="16" t="s">
        <v>209</v>
      </c>
      <c r="CP51" s="16" t="s">
        <v>209</v>
      </c>
      <c r="CQ51" s="16" t="s">
        <v>209</v>
      </c>
      <c r="CR51" s="16" t="s">
        <v>209</v>
      </c>
      <c r="CT51" s="16" t="s">
        <v>1117</v>
      </c>
      <c r="CV51" s="16" t="s">
        <v>209</v>
      </c>
      <c r="CW51" s="16" t="s">
        <v>209</v>
      </c>
      <c r="CX51" s="16" t="s">
        <v>209</v>
      </c>
      <c r="CZ51" s="16" t="s">
        <v>1791</v>
      </c>
      <c r="DB51" s="16" t="s">
        <v>1117</v>
      </c>
      <c r="DC51" s="16" t="s">
        <v>1117</v>
      </c>
      <c r="DD51" s="16" t="s">
        <v>1117</v>
      </c>
      <c r="DF51" s="16" t="s">
        <v>1117</v>
      </c>
      <c r="DG51" s="16" t="s">
        <v>1117</v>
      </c>
      <c r="DI51" s="16" t="s">
        <v>1117</v>
      </c>
      <c r="DJ51" s="16" t="s">
        <v>1117</v>
      </c>
      <c r="DK51" s="16" t="s">
        <v>1117</v>
      </c>
      <c r="DM51" s="16" t="s">
        <v>209</v>
      </c>
      <c r="DO51" s="16" t="s">
        <v>209</v>
      </c>
      <c r="DP51" s="16" t="s">
        <v>209</v>
      </c>
      <c r="DR51" s="16" t="s">
        <v>59</v>
      </c>
      <c r="DS51" s="16" t="s">
        <v>59</v>
      </c>
      <c r="DT51" s="16" t="s">
        <v>59</v>
      </c>
      <c r="DV51" s="16" t="s">
        <v>1714</v>
      </c>
      <c r="DX51" s="16" t="s">
        <v>209</v>
      </c>
      <c r="DZ51" s="16" t="s">
        <v>209</v>
      </c>
      <c r="EA51" s="16" t="s">
        <v>209</v>
      </c>
      <c r="EB51" s="16" t="s">
        <v>209</v>
      </c>
      <c r="ED51" s="16" t="s">
        <v>209</v>
      </c>
      <c r="EF51" s="16" t="s">
        <v>209</v>
      </c>
      <c r="EG51" s="16" t="s">
        <v>209</v>
      </c>
      <c r="EH51" s="16" t="s">
        <v>209</v>
      </c>
      <c r="EJ51" s="16" t="s">
        <v>209</v>
      </c>
      <c r="EK51" s="16" t="s">
        <v>209</v>
      </c>
      <c r="EL51" s="16" t="s">
        <v>209</v>
      </c>
      <c r="EN51" s="16" t="s">
        <v>1714</v>
      </c>
      <c r="EP51" s="16" t="s">
        <v>1117</v>
      </c>
      <c r="EQ51" s="16" t="s">
        <v>1117</v>
      </c>
      <c r="ER51" s="16" t="s">
        <v>1117</v>
      </c>
      <c r="ET51" s="16" t="s">
        <v>1824</v>
      </c>
      <c r="EU51" s="16" t="s">
        <v>1824</v>
      </c>
      <c r="EV51" s="16" t="s">
        <v>1824</v>
      </c>
      <c r="EW51" s="16" t="s">
        <v>1824</v>
      </c>
      <c r="EY51" s="16" t="s">
        <v>209</v>
      </c>
      <c r="EZ51" s="16" t="s">
        <v>209</v>
      </c>
      <c r="FA51" s="16" t="s">
        <v>209</v>
      </c>
      <c r="FC51" s="16" t="s">
        <v>209</v>
      </c>
      <c r="FE51" s="16" t="s">
        <v>209</v>
      </c>
      <c r="FF51" s="16" t="s">
        <v>209</v>
      </c>
      <c r="FH51" s="16" t="s">
        <v>209</v>
      </c>
      <c r="FI51" s="16" t="s">
        <v>209</v>
      </c>
      <c r="FJ51" s="16" t="s">
        <v>209</v>
      </c>
      <c r="FK51" s="16" t="s">
        <v>209</v>
      </c>
      <c r="FM51" s="16" t="s">
        <v>1714</v>
      </c>
      <c r="FN51" s="16" t="s">
        <v>1714</v>
      </c>
      <c r="FO51" s="16" t="s">
        <v>1714</v>
      </c>
      <c r="FP51" s="16" t="s">
        <v>1714</v>
      </c>
      <c r="FR51" s="16" t="s">
        <v>209</v>
      </c>
      <c r="FT51" s="16" t="s">
        <v>209</v>
      </c>
      <c r="FU51" s="16" t="s">
        <v>209</v>
      </c>
      <c r="FV51" s="16" t="s">
        <v>209</v>
      </c>
      <c r="FW51" s="16" t="s">
        <v>209</v>
      </c>
      <c r="FX51" s="16" t="s">
        <v>209</v>
      </c>
      <c r="FZ51" s="16" t="s">
        <v>1249</v>
      </c>
      <c r="GA51" s="16" t="s">
        <v>1249</v>
      </c>
      <c r="GB51" s="16" t="s">
        <v>1249</v>
      </c>
      <c r="GD51" s="16" t="s">
        <v>240</v>
      </c>
      <c r="GE51" s="16" t="s">
        <v>240</v>
      </c>
      <c r="GF51" s="16" t="s">
        <v>240</v>
      </c>
      <c r="GG51" s="16" t="s">
        <v>240</v>
      </c>
      <c r="GI51" s="16" t="s">
        <v>1249</v>
      </c>
      <c r="GJ51" s="16" t="s">
        <v>1249</v>
      </c>
      <c r="GK51" s="16" t="s">
        <v>1249</v>
      </c>
      <c r="GM51" s="16" t="s">
        <v>240</v>
      </c>
      <c r="GN51" s="16" t="s">
        <v>240</v>
      </c>
      <c r="GO51" s="16" t="s">
        <v>240</v>
      </c>
      <c r="GP51" s="16" t="s">
        <v>240</v>
      </c>
      <c r="GR51" s="16" t="s">
        <v>240</v>
      </c>
      <c r="GS51" s="16" t="s">
        <v>240</v>
      </c>
      <c r="GT51" s="16" t="s">
        <v>240</v>
      </c>
      <c r="GU51" s="16" t="s">
        <v>240</v>
      </c>
      <c r="GW51" s="16" t="s">
        <v>240</v>
      </c>
      <c r="GX51" s="16" t="s">
        <v>240</v>
      </c>
      <c r="GZ51" s="16" t="s">
        <v>1550</v>
      </c>
      <c r="HA51" s="16" t="s">
        <v>1550</v>
      </c>
      <c r="HB51" s="16" t="s">
        <v>1550</v>
      </c>
      <c r="HC51" s="16" t="s">
        <v>1550</v>
      </c>
      <c r="HE51" s="16" t="s">
        <v>240</v>
      </c>
      <c r="HF51" s="16" t="s">
        <v>240</v>
      </c>
      <c r="HG51" s="16" t="s">
        <v>240</v>
      </c>
      <c r="HH51" s="16" t="s">
        <v>240</v>
      </c>
      <c r="HI51" s="16" t="s">
        <v>240</v>
      </c>
      <c r="HJ51" s="16" t="s">
        <v>240</v>
      </c>
      <c r="HL51" s="16" t="s">
        <v>240</v>
      </c>
      <c r="HM51" s="16" t="s">
        <v>240</v>
      </c>
      <c r="HN51" s="16" t="s">
        <v>240</v>
      </c>
      <c r="HO51" s="16" t="s">
        <v>240</v>
      </c>
      <c r="HQ51" s="16" t="s">
        <v>1550</v>
      </c>
      <c r="HR51" s="16" t="s">
        <v>1550</v>
      </c>
      <c r="HS51" s="16" t="s">
        <v>1550</v>
      </c>
      <c r="HT51" s="16" t="s">
        <v>1550</v>
      </c>
      <c r="HV51" s="16" t="s">
        <v>240</v>
      </c>
      <c r="HW51" s="16" t="s">
        <v>240</v>
      </c>
      <c r="HX51" s="16" t="s">
        <v>240</v>
      </c>
      <c r="HY51" s="16" t="s">
        <v>240</v>
      </c>
      <c r="HZ51" s="16" t="s">
        <v>240</v>
      </c>
      <c r="IA51" s="16" t="s">
        <v>240</v>
      </c>
      <c r="IC51" s="16" t="s">
        <v>1550</v>
      </c>
      <c r="ID51" s="16" t="s">
        <v>1550</v>
      </c>
      <c r="IE51" s="16" t="s">
        <v>1550</v>
      </c>
      <c r="IF51" s="16" t="s">
        <v>1550</v>
      </c>
      <c r="IG51" s="16" t="s">
        <v>1550</v>
      </c>
      <c r="IH51" s="16" t="s">
        <v>240</v>
      </c>
      <c r="IJ51" s="16" t="s">
        <v>1222</v>
      </c>
      <c r="IK51" s="16" t="s">
        <v>1222</v>
      </c>
      <c r="IL51" s="16" t="s">
        <v>1222</v>
      </c>
      <c r="IM51" s="16" t="s">
        <v>1222</v>
      </c>
      <c r="IO51" s="16" t="s">
        <v>95</v>
      </c>
      <c r="IP51" s="16" t="s">
        <v>95</v>
      </c>
      <c r="IQ51" s="16" t="s">
        <v>95</v>
      </c>
      <c r="IR51" s="16" t="s">
        <v>95</v>
      </c>
      <c r="IS51" s="16" t="s">
        <v>95</v>
      </c>
      <c r="IU51" s="16" t="s">
        <v>1550</v>
      </c>
      <c r="IV51" s="16" t="s">
        <v>1550</v>
      </c>
      <c r="IW51" s="16" t="s">
        <v>1550</v>
      </c>
      <c r="IX51" s="16" t="s">
        <v>1550</v>
      </c>
      <c r="IY51" s="16" t="s">
        <v>1550</v>
      </c>
      <c r="IZ51" s="16" t="s">
        <v>1550</v>
      </c>
      <c r="JA51" s="16" t="s">
        <v>1550</v>
      </c>
      <c r="JB51" s="16" t="s">
        <v>1550</v>
      </c>
      <c r="JC51" s="16" t="s">
        <v>1550</v>
      </c>
      <c r="JE51" s="16" t="s">
        <v>95</v>
      </c>
      <c r="JF51" s="16" t="s">
        <v>95</v>
      </c>
      <c r="JG51" s="16" t="s">
        <v>95</v>
      </c>
      <c r="JI51" s="16" t="s">
        <v>95</v>
      </c>
      <c r="JJ51" s="16" t="s">
        <v>95</v>
      </c>
      <c r="JK51" s="16" t="s">
        <v>95</v>
      </c>
      <c r="JL51" s="16" t="s">
        <v>1550</v>
      </c>
      <c r="JM51" s="16" t="s">
        <v>95</v>
      </c>
      <c r="JO51" s="16" t="s">
        <v>95</v>
      </c>
      <c r="JP51" s="16" t="s">
        <v>95</v>
      </c>
      <c r="JQ51" s="16" t="s">
        <v>95</v>
      </c>
      <c r="JR51" s="16" t="s">
        <v>95</v>
      </c>
      <c r="JS51" s="16" t="s">
        <v>1551</v>
      </c>
      <c r="JT51" s="16" t="s">
        <v>1551</v>
      </c>
      <c r="JU51" s="16" t="s">
        <v>95</v>
      </c>
      <c r="JV51" s="16" t="s">
        <v>95</v>
      </c>
      <c r="JX51" s="16" t="s">
        <v>95</v>
      </c>
      <c r="JY51" s="16" t="s">
        <v>95</v>
      </c>
      <c r="JZ51" s="16" t="s">
        <v>1550</v>
      </c>
      <c r="KA51" s="16" t="s">
        <v>95</v>
      </c>
      <c r="KB51" s="16" t="s">
        <v>95</v>
      </c>
      <c r="KC51" s="16" t="s">
        <v>95</v>
      </c>
      <c r="KD51" s="16" t="s">
        <v>95</v>
      </c>
      <c r="KF51" s="16" t="s">
        <v>1550</v>
      </c>
      <c r="KG51" s="16" t="s">
        <v>1550</v>
      </c>
      <c r="KH51" s="16" t="s">
        <v>1550</v>
      </c>
      <c r="KI51" s="16" t="s">
        <v>1550</v>
      </c>
      <c r="KJ51" s="16" t="s">
        <v>1550</v>
      </c>
      <c r="KK51" s="16" t="s">
        <v>1550</v>
      </c>
      <c r="KL51" s="16" t="s">
        <v>1550</v>
      </c>
      <c r="KM51" s="16" t="s">
        <v>1550</v>
      </c>
      <c r="KO51" s="16" t="s">
        <v>59</v>
      </c>
      <c r="KQ51" s="16" t="s">
        <v>95</v>
      </c>
      <c r="KS51" s="16" t="s">
        <v>1222</v>
      </c>
      <c r="KT51" s="16" t="s">
        <v>1222</v>
      </c>
      <c r="KV51" s="16" t="s">
        <v>95</v>
      </c>
      <c r="KW51" s="16" t="s">
        <v>95</v>
      </c>
      <c r="KX51" s="16" t="s">
        <v>95</v>
      </c>
      <c r="KY51" s="16" t="s">
        <v>95</v>
      </c>
      <c r="LA51" s="16" t="s">
        <v>95</v>
      </c>
      <c r="LB51" s="16" t="s">
        <v>95</v>
      </c>
      <c r="LD51" s="16" t="s">
        <v>125</v>
      </c>
      <c r="LF51" s="16" t="s">
        <v>59</v>
      </c>
      <c r="LG51" s="16" t="s">
        <v>59</v>
      </c>
      <c r="LH51" s="16" t="s">
        <v>59</v>
      </c>
      <c r="LI51" s="16" t="s">
        <v>59</v>
      </c>
      <c r="LJ51" s="16" t="s">
        <v>59</v>
      </c>
      <c r="LL51" s="16" t="s">
        <v>125</v>
      </c>
      <c r="LN51" s="16" t="s">
        <v>125</v>
      </c>
      <c r="LO51" s="16" t="s">
        <v>125</v>
      </c>
      <c r="LP51" s="16" t="s">
        <v>125</v>
      </c>
      <c r="LQ51" s="16" t="s">
        <v>125</v>
      </c>
      <c r="LR51" s="16" t="s">
        <v>125</v>
      </c>
      <c r="LS51" s="16" t="s">
        <v>125</v>
      </c>
      <c r="LT51" s="16" t="s">
        <v>125</v>
      </c>
      <c r="LU51" s="16" t="s">
        <v>125</v>
      </c>
      <c r="LV51" s="16" t="s">
        <v>125</v>
      </c>
      <c r="LW51" s="16" t="s">
        <v>125</v>
      </c>
      <c r="LX51" s="16" t="s">
        <v>125</v>
      </c>
      <c r="LY51" s="16" t="s">
        <v>125</v>
      </c>
      <c r="MA51" s="16" t="s">
        <v>125</v>
      </c>
      <c r="MB51" s="16" t="s">
        <v>125</v>
      </c>
      <c r="MC51" s="16" t="s">
        <v>125</v>
      </c>
      <c r="MD51" s="16" t="s">
        <v>125</v>
      </c>
      <c r="ME51" s="16" t="s">
        <v>125</v>
      </c>
      <c r="MF51" s="16" t="s">
        <v>125</v>
      </c>
      <c r="MG51" s="16" t="s">
        <v>125</v>
      </c>
      <c r="MH51" s="16" t="s">
        <v>125</v>
      </c>
      <c r="MI51" s="16" t="s">
        <v>125</v>
      </c>
      <c r="MK51" s="16" t="s">
        <v>59</v>
      </c>
      <c r="ML51" s="16" t="s">
        <v>59</v>
      </c>
      <c r="MN51" s="16" t="s">
        <v>1281</v>
      </c>
      <c r="MO51" s="16" t="s">
        <v>1281</v>
      </c>
      <c r="MP51" s="16" t="s">
        <v>1281</v>
      </c>
      <c r="MQ51" s="16" t="s">
        <v>1281</v>
      </c>
      <c r="MR51" s="16" t="s">
        <v>1281</v>
      </c>
    </row>
    <row r="52" spans="1:356" ht="52.5" customHeight="1" x14ac:dyDescent="0.3">
      <c r="A52" s="15" t="s">
        <v>47</v>
      </c>
      <c r="B52" s="16" t="s">
        <v>1250</v>
      </c>
      <c r="D52" s="16" t="s">
        <v>241</v>
      </c>
      <c r="E52" s="16" t="s">
        <v>59</v>
      </c>
      <c r="F52" s="16" t="s">
        <v>241</v>
      </c>
      <c r="G52" s="16" t="s">
        <v>59</v>
      </c>
      <c r="H52" s="16" t="s">
        <v>241</v>
      </c>
      <c r="J52" s="16" t="s">
        <v>96</v>
      </c>
      <c r="K52" s="16" t="s">
        <v>59</v>
      </c>
      <c r="L52" s="16" t="s">
        <v>59</v>
      </c>
      <c r="M52" s="16" t="s">
        <v>96</v>
      </c>
      <c r="O52" s="16" t="s">
        <v>59</v>
      </c>
      <c r="P52" s="16" t="s">
        <v>96</v>
      </c>
      <c r="R52" s="16" t="s">
        <v>96</v>
      </c>
      <c r="T52" s="16" t="s">
        <v>126</v>
      </c>
      <c r="V52" s="16" t="s">
        <v>126</v>
      </c>
      <c r="W52" s="16" t="s">
        <v>126</v>
      </c>
      <c r="Y52" s="16" t="s">
        <v>48</v>
      </c>
      <c r="Z52" s="16" t="s">
        <v>48</v>
      </c>
      <c r="AB52" s="16" t="s">
        <v>48</v>
      </c>
      <c r="AC52" s="16" t="s">
        <v>48</v>
      </c>
      <c r="AE52" s="16" t="s">
        <v>48</v>
      </c>
      <c r="AG52" s="16" t="s">
        <v>48</v>
      </c>
      <c r="AH52" s="16" t="s">
        <v>48</v>
      </c>
      <c r="AI52" s="16" t="s">
        <v>48</v>
      </c>
      <c r="AK52" s="16" t="s">
        <v>48</v>
      </c>
      <c r="AM52" s="16" t="s">
        <v>59</v>
      </c>
      <c r="AO52" s="16" t="s">
        <v>48</v>
      </c>
      <c r="AQ52" s="16" t="s">
        <v>710</v>
      </c>
      <c r="AR52" s="16" t="s">
        <v>710</v>
      </c>
      <c r="AS52" s="16" t="s">
        <v>710</v>
      </c>
      <c r="AU52" s="16" t="s">
        <v>710</v>
      </c>
      <c r="AV52" s="16" t="s">
        <v>710</v>
      </c>
      <c r="AW52" s="16" t="s">
        <v>710</v>
      </c>
      <c r="AX52" s="16" t="s">
        <v>710</v>
      </c>
      <c r="AZ52" s="16" t="s">
        <v>48</v>
      </c>
      <c r="BA52" s="16" t="s">
        <v>48</v>
      </c>
      <c r="BB52" s="16" t="s">
        <v>48</v>
      </c>
      <c r="BC52" s="16" t="s">
        <v>48</v>
      </c>
      <c r="BE52" s="16" t="s">
        <v>710</v>
      </c>
      <c r="BF52" s="16" t="s">
        <v>710</v>
      </c>
      <c r="BG52" s="16" t="s">
        <v>710</v>
      </c>
      <c r="BH52" s="16" t="s">
        <v>710</v>
      </c>
      <c r="BI52" s="16" t="s">
        <v>710</v>
      </c>
      <c r="BK52" s="16" t="s">
        <v>710</v>
      </c>
      <c r="BL52" s="16" t="s">
        <v>710</v>
      </c>
      <c r="BM52" s="16" t="s">
        <v>710</v>
      </c>
      <c r="BN52" s="16" t="s">
        <v>710</v>
      </c>
      <c r="BO52" s="16" t="s">
        <v>710</v>
      </c>
      <c r="BQ52" s="16" t="s">
        <v>1764</v>
      </c>
      <c r="BS52" s="16" t="s">
        <v>59</v>
      </c>
      <c r="BU52" s="16" t="s">
        <v>210</v>
      </c>
      <c r="BV52" s="16" t="s">
        <v>210</v>
      </c>
      <c r="BW52" s="16" t="s">
        <v>210</v>
      </c>
      <c r="BY52" s="16" t="s">
        <v>210</v>
      </c>
      <c r="BZ52" s="16" t="s">
        <v>210</v>
      </c>
      <c r="CA52" s="16" t="s">
        <v>210</v>
      </c>
      <c r="CC52" s="16" t="s">
        <v>1118</v>
      </c>
      <c r="CE52" s="16" t="s">
        <v>210</v>
      </c>
      <c r="CG52" s="16" t="s">
        <v>210</v>
      </c>
      <c r="CH52" s="16" t="s">
        <v>210</v>
      </c>
      <c r="CJ52" s="16" t="s">
        <v>1793</v>
      </c>
      <c r="CL52" s="16" t="s">
        <v>210</v>
      </c>
      <c r="CN52" s="16" t="s">
        <v>210</v>
      </c>
      <c r="CP52" s="16" t="s">
        <v>210</v>
      </c>
      <c r="CQ52" s="16" t="s">
        <v>210</v>
      </c>
      <c r="CR52" s="16" t="s">
        <v>210</v>
      </c>
      <c r="CT52" s="16" t="s">
        <v>1118</v>
      </c>
      <c r="CV52" s="16" t="s">
        <v>210</v>
      </c>
      <c r="CW52" s="16" t="s">
        <v>210</v>
      </c>
      <c r="CX52" s="16" t="s">
        <v>210</v>
      </c>
      <c r="CZ52" s="16" t="s">
        <v>1118</v>
      </c>
      <c r="DB52" s="16" t="s">
        <v>1118</v>
      </c>
      <c r="DC52" s="16" t="s">
        <v>1118</v>
      </c>
      <c r="DD52" s="16" t="s">
        <v>1118</v>
      </c>
      <c r="DF52" s="16" t="s">
        <v>1118</v>
      </c>
      <c r="DG52" s="16" t="s">
        <v>1118</v>
      </c>
      <c r="DI52" s="16" t="s">
        <v>1118</v>
      </c>
      <c r="DJ52" s="16" t="s">
        <v>1118</v>
      </c>
      <c r="DK52" s="16" t="s">
        <v>1118</v>
      </c>
      <c r="DM52" s="16" t="s">
        <v>210</v>
      </c>
      <c r="DO52" s="16" t="s">
        <v>210</v>
      </c>
      <c r="DP52" s="16" t="s">
        <v>210</v>
      </c>
      <c r="DR52" s="16" t="s">
        <v>59</v>
      </c>
      <c r="DS52" s="16" t="s">
        <v>59</v>
      </c>
      <c r="DT52" s="16" t="s">
        <v>59</v>
      </c>
      <c r="DV52" s="16" t="s">
        <v>59</v>
      </c>
      <c r="DX52" s="16" t="s">
        <v>210</v>
      </c>
      <c r="DZ52" s="16" t="s">
        <v>210</v>
      </c>
      <c r="EA52" s="16" t="s">
        <v>210</v>
      </c>
      <c r="EB52" s="16" t="s">
        <v>210</v>
      </c>
      <c r="ED52" s="16" t="s">
        <v>210</v>
      </c>
      <c r="EF52" s="16" t="s">
        <v>210</v>
      </c>
      <c r="EG52" s="16" t="s">
        <v>210</v>
      </c>
      <c r="EH52" s="16" t="s">
        <v>210</v>
      </c>
      <c r="EJ52" s="16" t="s">
        <v>210</v>
      </c>
      <c r="EK52" s="16" t="s">
        <v>210</v>
      </c>
      <c r="EL52" s="16" t="s">
        <v>210</v>
      </c>
      <c r="EN52" s="16" t="s">
        <v>59</v>
      </c>
      <c r="EP52" s="16" t="s">
        <v>1118</v>
      </c>
      <c r="EQ52" s="16" t="s">
        <v>1118</v>
      </c>
      <c r="ER52" s="16" t="s">
        <v>1118</v>
      </c>
      <c r="ET52" s="16" t="s">
        <v>59</v>
      </c>
      <c r="EU52" s="16" t="s">
        <v>59</v>
      </c>
      <c r="EV52" s="16" t="s">
        <v>59</v>
      </c>
      <c r="EW52" s="16" t="s">
        <v>59</v>
      </c>
      <c r="EY52" s="16" t="s">
        <v>210</v>
      </c>
      <c r="EZ52" s="16" t="s">
        <v>210</v>
      </c>
      <c r="FA52" s="16" t="s">
        <v>210</v>
      </c>
      <c r="FC52" s="16" t="s">
        <v>210</v>
      </c>
      <c r="FE52" s="16" t="s">
        <v>210</v>
      </c>
      <c r="FF52" s="16" t="s">
        <v>210</v>
      </c>
      <c r="FH52" s="16" t="s">
        <v>210</v>
      </c>
      <c r="FI52" s="16" t="s">
        <v>210</v>
      </c>
      <c r="FJ52" s="16" t="s">
        <v>210</v>
      </c>
      <c r="FK52" s="16" t="s">
        <v>210</v>
      </c>
      <c r="FM52" s="16" t="s">
        <v>59</v>
      </c>
      <c r="FN52" s="16" t="s">
        <v>59</v>
      </c>
      <c r="FO52" s="16" t="s">
        <v>59</v>
      </c>
      <c r="FP52" s="16" t="s">
        <v>59</v>
      </c>
      <c r="FR52" s="16" t="s">
        <v>210</v>
      </c>
      <c r="FT52" s="16" t="s">
        <v>210</v>
      </c>
      <c r="FU52" s="16" t="s">
        <v>210</v>
      </c>
      <c r="FV52" s="16" t="s">
        <v>210</v>
      </c>
      <c r="FW52" s="16" t="s">
        <v>210</v>
      </c>
      <c r="FX52" s="16" t="s">
        <v>210</v>
      </c>
      <c r="FZ52" s="16" t="s">
        <v>1250</v>
      </c>
      <c r="GA52" s="16" t="s">
        <v>1250</v>
      </c>
      <c r="GB52" s="16" t="s">
        <v>1250</v>
      </c>
      <c r="GD52" s="16" t="s">
        <v>241</v>
      </c>
      <c r="GE52" s="16" t="s">
        <v>241</v>
      </c>
      <c r="GF52" s="16" t="s">
        <v>241</v>
      </c>
      <c r="GG52" s="16" t="s">
        <v>241</v>
      </c>
      <c r="GI52" s="16" t="s">
        <v>1250</v>
      </c>
      <c r="GJ52" s="16" t="s">
        <v>1250</v>
      </c>
      <c r="GK52" s="16" t="s">
        <v>1250</v>
      </c>
      <c r="GM52" s="16" t="s">
        <v>241</v>
      </c>
      <c r="GN52" s="16" t="s">
        <v>241</v>
      </c>
      <c r="GO52" s="16" t="s">
        <v>241</v>
      </c>
      <c r="GP52" s="16" t="s">
        <v>241</v>
      </c>
      <c r="GR52" s="16" t="s">
        <v>241</v>
      </c>
      <c r="GS52" s="16" t="s">
        <v>241</v>
      </c>
      <c r="GT52" s="16" t="s">
        <v>241</v>
      </c>
      <c r="GU52" s="16" t="s">
        <v>241</v>
      </c>
      <c r="GW52" s="16" t="s">
        <v>1031</v>
      </c>
      <c r="GX52" s="16" t="s">
        <v>1031</v>
      </c>
      <c r="GZ52" s="16" t="s">
        <v>59</v>
      </c>
      <c r="HA52" s="16" t="s">
        <v>59</v>
      </c>
      <c r="HB52" s="16" t="s">
        <v>59</v>
      </c>
      <c r="HC52" s="16" t="s">
        <v>59</v>
      </c>
      <c r="HE52" s="16" t="s">
        <v>241</v>
      </c>
      <c r="HF52" s="16" t="s">
        <v>241</v>
      </c>
      <c r="HG52" s="16" t="s">
        <v>241</v>
      </c>
      <c r="HH52" s="16" t="s">
        <v>241</v>
      </c>
      <c r="HI52" s="16" t="s">
        <v>241</v>
      </c>
      <c r="HJ52" s="16" t="s">
        <v>241</v>
      </c>
      <c r="HL52" s="16" t="s">
        <v>241</v>
      </c>
      <c r="HM52" s="16" t="s">
        <v>241</v>
      </c>
      <c r="HN52" s="16" t="s">
        <v>241</v>
      </c>
      <c r="HO52" s="16" t="s">
        <v>241</v>
      </c>
      <c r="HQ52" s="16" t="s">
        <v>59</v>
      </c>
      <c r="HR52" s="16" t="s">
        <v>59</v>
      </c>
      <c r="HS52" s="16" t="s">
        <v>59</v>
      </c>
      <c r="HT52" s="16" t="s">
        <v>59</v>
      </c>
      <c r="HV52" s="16" t="s">
        <v>241</v>
      </c>
      <c r="HW52" s="16" t="s">
        <v>241</v>
      </c>
      <c r="HX52" s="16" t="s">
        <v>241</v>
      </c>
      <c r="HY52" s="16" t="s">
        <v>241</v>
      </c>
      <c r="HZ52" s="16" t="s">
        <v>241</v>
      </c>
      <c r="IA52" s="16" t="s">
        <v>241</v>
      </c>
      <c r="IC52" s="16" t="s">
        <v>59</v>
      </c>
      <c r="ID52" s="16" t="s">
        <v>59</v>
      </c>
      <c r="IE52" s="16" t="s">
        <v>59</v>
      </c>
      <c r="IF52" s="16" t="s">
        <v>59</v>
      </c>
      <c r="IG52" s="16" t="s">
        <v>59</v>
      </c>
      <c r="IH52" s="16" t="s">
        <v>241</v>
      </c>
      <c r="IJ52" s="16" t="s">
        <v>1223</v>
      </c>
      <c r="IK52" s="16" t="s">
        <v>1223</v>
      </c>
      <c r="IL52" s="16" t="s">
        <v>1223</v>
      </c>
      <c r="IM52" s="16" t="s">
        <v>1223</v>
      </c>
      <c r="IO52" s="16" t="s">
        <v>752</v>
      </c>
      <c r="IP52" s="16" t="s">
        <v>752</v>
      </c>
      <c r="IQ52" s="16" t="s">
        <v>752</v>
      </c>
      <c r="IR52" s="16" t="s">
        <v>752</v>
      </c>
      <c r="IS52" s="16" t="s">
        <v>752</v>
      </c>
      <c r="IU52" s="16" t="s">
        <v>59</v>
      </c>
      <c r="IV52" s="16" t="s">
        <v>59</v>
      </c>
      <c r="IW52" s="16" t="s">
        <v>59</v>
      </c>
      <c r="IX52" s="16" t="s">
        <v>59</v>
      </c>
      <c r="IY52" s="16" t="s">
        <v>59</v>
      </c>
      <c r="IZ52" s="16" t="s">
        <v>59</v>
      </c>
      <c r="JA52" s="16" t="s">
        <v>59</v>
      </c>
      <c r="JB52" s="16" t="s">
        <v>59</v>
      </c>
      <c r="JC52" s="16" t="s">
        <v>59</v>
      </c>
      <c r="JE52" s="16" t="s">
        <v>96</v>
      </c>
      <c r="JF52" s="16" t="s">
        <v>96</v>
      </c>
      <c r="JG52" s="16" t="s">
        <v>96</v>
      </c>
      <c r="JI52" s="16" t="s">
        <v>96</v>
      </c>
      <c r="JJ52" s="16" t="s">
        <v>96</v>
      </c>
      <c r="JK52" s="16" t="s">
        <v>96</v>
      </c>
      <c r="JL52" s="16" t="s">
        <v>59</v>
      </c>
      <c r="JM52" s="16" t="s">
        <v>96</v>
      </c>
      <c r="JO52" s="16" t="s">
        <v>96</v>
      </c>
      <c r="JP52" s="16" t="s">
        <v>96</v>
      </c>
      <c r="JQ52" s="16" t="s">
        <v>96</v>
      </c>
      <c r="JR52" s="16" t="s">
        <v>96</v>
      </c>
      <c r="JS52" s="16" t="s">
        <v>59</v>
      </c>
      <c r="JT52" s="16" t="s">
        <v>59</v>
      </c>
      <c r="JU52" s="16" t="s">
        <v>96</v>
      </c>
      <c r="JV52" s="16" t="s">
        <v>96</v>
      </c>
      <c r="JX52" s="16" t="s">
        <v>96</v>
      </c>
      <c r="JY52" s="16" t="s">
        <v>96</v>
      </c>
      <c r="JZ52" s="16" t="s">
        <v>59</v>
      </c>
      <c r="KA52" s="16" t="s">
        <v>96</v>
      </c>
      <c r="KB52" s="16" t="s">
        <v>96</v>
      </c>
      <c r="KC52" s="16" t="s">
        <v>96</v>
      </c>
      <c r="KD52" s="16" t="s">
        <v>96</v>
      </c>
      <c r="KF52" s="16" t="s">
        <v>59</v>
      </c>
      <c r="KG52" s="16" t="s">
        <v>59</v>
      </c>
      <c r="KH52" s="16" t="s">
        <v>59</v>
      </c>
      <c r="KI52" s="16" t="s">
        <v>59</v>
      </c>
      <c r="KJ52" s="16" t="s">
        <v>59</v>
      </c>
      <c r="KK52" s="16" t="s">
        <v>59</v>
      </c>
      <c r="KL52" s="16" t="s">
        <v>59</v>
      </c>
      <c r="KM52" s="16" t="s">
        <v>59</v>
      </c>
      <c r="KO52" s="16" t="s">
        <v>59</v>
      </c>
      <c r="KQ52" s="16" t="s">
        <v>96</v>
      </c>
      <c r="KS52" s="16" t="s">
        <v>1223</v>
      </c>
      <c r="KT52" s="16" t="s">
        <v>1223</v>
      </c>
      <c r="KV52" s="16" t="s">
        <v>96</v>
      </c>
      <c r="KW52" s="16" t="s">
        <v>96</v>
      </c>
      <c r="KX52" s="16" t="s">
        <v>96</v>
      </c>
      <c r="KY52" s="16" t="s">
        <v>96</v>
      </c>
      <c r="LA52" s="16" t="s">
        <v>96</v>
      </c>
      <c r="LB52" s="16" t="s">
        <v>96</v>
      </c>
      <c r="LD52" s="16" t="s">
        <v>126</v>
      </c>
      <c r="LF52" s="16" t="s">
        <v>59</v>
      </c>
      <c r="LG52" s="16" t="s">
        <v>59</v>
      </c>
      <c r="LH52" s="16" t="s">
        <v>59</v>
      </c>
      <c r="LI52" s="16" t="s">
        <v>59</v>
      </c>
      <c r="LJ52" s="16" t="s">
        <v>59</v>
      </c>
      <c r="LL52" s="16" t="s">
        <v>126</v>
      </c>
      <c r="LN52" s="16" t="s">
        <v>126</v>
      </c>
      <c r="LO52" s="16" t="s">
        <v>126</v>
      </c>
      <c r="LP52" s="16" t="s">
        <v>126</v>
      </c>
      <c r="LQ52" s="16" t="s">
        <v>126</v>
      </c>
      <c r="LR52" s="16" t="s">
        <v>126</v>
      </c>
      <c r="LS52" s="16" t="s">
        <v>126</v>
      </c>
      <c r="LT52" s="16" t="s">
        <v>126</v>
      </c>
      <c r="LU52" s="16" t="s">
        <v>126</v>
      </c>
      <c r="LV52" s="16" t="s">
        <v>126</v>
      </c>
      <c r="LW52" s="16" t="s">
        <v>126</v>
      </c>
      <c r="LX52" s="16" t="s">
        <v>126</v>
      </c>
      <c r="LY52" s="16" t="s">
        <v>126</v>
      </c>
      <c r="MA52" s="16" t="s">
        <v>126</v>
      </c>
      <c r="MB52" s="16" t="s">
        <v>126</v>
      </c>
      <c r="MC52" s="16" t="s">
        <v>126</v>
      </c>
      <c r="MD52" s="16" t="s">
        <v>126</v>
      </c>
      <c r="ME52" s="16" t="s">
        <v>126</v>
      </c>
      <c r="MF52" s="16" t="s">
        <v>126</v>
      </c>
      <c r="MG52" s="16" t="s">
        <v>126</v>
      </c>
      <c r="MH52" s="16" t="s">
        <v>126</v>
      </c>
      <c r="MI52" s="16" t="s">
        <v>126</v>
      </c>
      <c r="MK52" s="16" t="s">
        <v>59</v>
      </c>
      <c r="ML52" s="16" t="s">
        <v>59</v>
      </c>
      <c r="MN52" s="16" t="s">
        <v>59</v>
      </c>
      <c r="MO52" s="16" t="s">
        <v>59</v>
      </c>
      <c r="MP52" s="16" t="s">
        <v>59</v>
      </c>
      <c r="MQ52" s="16" t="s">
        <v>59</v>
      </c>
      <c r="MR52" s="16" t="s">
        <v>59</v>
      </c>
    </row>
    <row r="53" spans="1:356" ht="22.5" customHeight="1" x14ac:dyDescent="0.3">
      <c r="A53" s="14" t="s">
        <v>137</v>
      </c>
      <c r="B53" s="30" t="str">
        <f>HYPERLINK("https://psref.lenovo.com/syspool/Sys/PDF/ThinkPad/ThinkPad_L14_Gen_1_AMD/ThinkPad_L14_Gen_1_AMD_Spec.PDF","» Platform Specifications")</f>
        <v>» Platform Specifications</v>
      </c>
      <c r="D53" s="30" t="str">
        <f>HYPERLINK("https://psref.lenovo.com/syspool/Sys/PDF/ThinkPad/ThinkPad_L15_Gen_1_AMD/ThinkPad_L15_Gen_1_AMD_Spec.PDF","» Platform Specifications")</f>
        <v>» Platform Specifications</v>
      </c>
      <c r="E53" s="30" t="str">
        <f>HYPERLINK("https://psref.lenovo.com/syspool/Sys/PDF/ThinkPad/ThinkPad_L15_Gen_1_AMD/ThinkPad_L15_Gen_1_AMD_Spec.PDF","» Platform Specifications")</f>
        <v>» Platform Specifications</v>
      </c>
      <c r="F53" s="30" t="str">
        <f>HYPERLINK("https://psref.lenovo.com/syspool/Sys/PDF/ThinkPad/ThinkPad_L15_Gen_1_AMD/ThinkPad_L15_Gen_1_AMD_Spec.PDF","» Platform Specifications")</f>
        <v>» Platform Specifications</v>
      </c>
      <c r="G53" s="30" t="str">
        <f>HYPERLINK("https://psref.lenovo.com/syspool/Sys/PDF/ThinkPad/ThinkPad_L15_Gen_1_AMD/ThinkPad_L15_Gen_1_AMD_Spec.PDF","» Platform Specifications")</f>
        <v>» Platform Specifications</v>
      </c>
      <c r="H53" s="30" t="str">
        <f>HYPERLINK("https://psref.lenovo.com/syspool/Sys/PDF/ThinkPad/ThinkPad_L15_Gen_1_AMD/ThinkPad_L15_Gen_1_AMD_Spec.PDF","» Platform Specifications")</f>
        <v>» Platform Specifications</v>
      </c>
      <c r="J53" s="30" t="str">
        <f>HYPERLINK("https://psref.lenovo.com/syspool/Sys/PDF/ThinkPad/ThinkPad_T14_Gen_1_AMD/ThinkPad_T14_Gen_1_AMD_Spec.pdf","» Platform Specifications")</f>
        <v>» Platform Specifications</v>
      </c>
      <c r="K53" s="30" t="str">
        <f>HYPERLINK("https://psref.lenovo.com/syspool/Sys/PDF/ThinkPad/ThinkPad_T14_Gen_1_AMD/ThinkPad_T14_Gen_1_AMD_Spec.pdf","» Platform Specifications")</f>
        <v>» Platform Specifications</v>
      </c>
      <c r="L53" s="30" t="str">
        <f>HYPERLINK("https://psref.lenovo.com/syspool/Sys/PDF/ThinkPad/ThinkPad_T14_Gen_1_AMD/ThinkPad_T14_Gen_1_AMD_Spec.pdf","» Platform Specifications")</f>
        <v>» Platform Specifications</v>
      </c>
      <c r="M53" s="30" t="str">
        <f>HYPERLINK("https://psref.lenovo.com/syspool/Sys/PDF/ThinkPad/ThinkPad_T14_Gen_1_AMD/ThinkPad_T14_Gen_1_AMD_Spec.pdf","» Platform Specifications")</f>
        <v>» Platform Specifications</v>
      </c>
      <c r="N53" s="48"/>
      <c r="O53" s="35" t="str">
        <f>HYPERLINK("https://psref.lenovo.com/syspool/Sys/PDF/ThinkPad/ThinkPad_T14s_Gen_1_AMD/ThinkPad_T14s_Gen_1_AMD_Spec.pdf","» Platform Specifications")</f>
        <v>» Platform Specifications</v>
      </c>
      <c r="P53" s="35" t="str">
        <f>HYPERLINK("https://psref.lenovo.com/syspool/Sys/PDF/ThinkPad/ThinkPad_T14s_Gen_1_AMD/ThinkPad_T14s_Gen_1_AMD_Spec.pdf","» Platform Specifications")</f>
        <v>» Platform Specifications</v>
      </c>
      <c r="Q53" s="48"/>
      <c r="R53" s="30" t="str">
        <f>HYPERLINK("https://psref.lenovo.com/syspool/Sys/PDF/ThinkPad/ThinkPad_X13_Gen_1_AMD/ThinkPad_X13_Gen_1_AMD_Spec.pdf","» Platform Specifications")</f>
        <v>» Platform Specifications</v>
      </c>
      <c r="S53" s="48"/>
      <c r="T53" s="30" t="str">
        <f t="shared" ref="T53" si="0">HYPERLINK("https://psref.lenovo.com/syspool/Sys/PDF/ThinkPad/ThinkPad_X1_Carbon_Gen_8/ThinkPad_X1_Carbon_Gen_8_Spec.PDF","» Platform Specifications")</f>
        <v>» Platform Specifications</v>
      </c>
      <c r="U53" s="48"/>
      <c r="V53" s="58" t="str">
        <f t="shared" ref="V53:W53" si="1">HYPERLINK("https://psref.lenovo.com/syspool/Sys/PDF/ThinkPad/ThinkPad_X1_Yoga_Gen_5/ThinkPad_X1_Yoga_Gen_5_Spec.PDF","» Platform Specifications")</f>
        <v>» Platform Specifications</v>
      </c>
      <c r="W53" s="58" t="str">
        <f t="shared" si="1"/>
        <v>» Platform Specifications</v>
      </c>
      <c r="X53" s="48"/>
      <c r="Y53" s="35" t="str">
        <f>HYPERLINK("https://psref.lenovo.com/syspool/Sys/PDF/Lenovo/Lenovo_V15_ADA/Lenovo_V15_ADA_Spec.PDF","» Platform Specifications")</f>
        <v>» Platform Specifications</v>
      </c>
      <c r="Z53" s="35" t="str">
        <f>HYPERLINK("https://psref.lenovo.com/syspool/Sys/PDF/Lenovo/Lenovo_V15_ADA/Lenovo_V15_ADA_Spec.PDF","» Platform Specifications")</f>
        <v>» Platform Specifications</v>
      </c>
      <c r="AB53" s="35" t="str">
        <f>HYPERLINK("https://psref.lenovo.com/syspool/Sys/PDF/Lenovo/Lenovo_V15_ADA/Lenovo_V15_ADA_Spec.PDF","» Platform Specifications")</f>
        <v>» Platform Specifications</v>
      </c>
      <c r="AC53" s="35" t="str">
        <f>HYPERLINK("https://psref.lenovo.com/syspool/Sys/PDF/Lenovo/Lenovo_V15_ADA/Lenovo_V15_ADA_Spec.PDF","» Platform Specifications")</f>
        <v>» Platform Specifications</v>
      </c>
      <c r="AE53" s="35" t="str">
        <f>HYPERLINK("https://psref.lenovo.com/syspool/Sys/PDF/Lenovo/Lenovo_V15_G2_ALC/Lenovo_V15_G2_ALC_Spec.pdf","» Platform Specifications")</f>
        <v>» Platform Specifications</v>
      </c>
      <c r="AG53" s="35" t="str">
        <f t="shared" ref="AG53:AH53" si="2">HYPERLINK("https://psref.lenovo.com/syspool/Sys/PDF/Lenovo/Lenovo_V15_G2_ALC/Lenovo_V15_G2_ALC_Spec.pdf","» Platform Specifications")</f>
        <v>» Platform Specifications</v>
      </c>
      <c r="AH53" s="35" t="str">
        <f t="shared" si="2"/>
        <v>» Platform Specifications</v>
      </c>
      <c r="AI53" s="35" t="str">
        <f>HYPERLINK("https://psref.lenovo.com/syspool/Sys/PDF/Lenovo/Lenovo_V15_G2_ALC/Lenovo_V15_G2_ALC_Spec.pdf","» Platform Specifications")</f>
        <v>» Platform Specifications</v>
      </c>
      <c r="AK53" s="35" t="str">
        <f>HYPERLINK("https://psref.lenovo.com/syspool/Sys/PDF/Lenovo/Lenovo_V15_IGL/Lenovo_V15_IGL_Spec.PDF","» Platform Specifications")</f>
        <v>» Platform Specifications</v>
      </c>
      <c r="AM53" s="35" t="str">
        <f>HYPERLINK("https://psref.lenovo.com/syspool/Sys/PDF/Lenovo/Lenovo_V15_G2_IJL/Lenovo_V15_G2_IJL_Spec.pdf","» Platform Specifications")</f>
        <v>» Platform Specifications</v>
      </c>
      <c r="AO53" s="35" t="str">
        <f>HYPERLINK("https://psref.lenovo.com/syspool/Sys/PDF/Lenovo/Lenovo_V15_IIL/Lenovo_V15_IIL_Spec.PDF","» Platform Specifications")</f>
        <v>» Platform Specifications</v>
      </c>
      <c r="AQ53" s="35" t="str">
        <f>HYPERLINK("https://psref.lenovo.com/syspool/Sys/PDF/Lenovo/Lenovo_V15_G2_ITL/Lenovo_V15_G2_ITL_Spec.pdf","» Platform Specifications")</f>
        <v>» Platform Specifications</v>
      </c>
      <c r="AR53" s="35" t="str">
        <f t="shared" ref="AR53:AS53" si="3">HYPERLINK("https://psref.lenovo.com/syspool/Sys/PDF/Lenovo/Lenovo_V15_G2_ITL/Lenovo_V15_G2_ITL_Spec.pdf","» Platform Specifications")</f>
        <v>» Platform Specifications</v>
      </c>
      <c r="AS53" s="35" t="str">
        <f t="shared" si="3"/>
        <v>» Platform Specifications</v>
      </c>
      <c r="AU53" s="35" t="str">
        <f>HYPERLINK("https://psref.lenovo.com/syspool/Sys/PDF/Lenovo/Lenovo_V15_G2_ITL/Lenovo_V15_G2_ITL_Spec.pdf","» Platform Specifications")</f>
        <v>» Platform Specifications</v>
      </c>
      <c r="AV53" s="35" t="str">
        <f t="shared" ref="AV53:AX53" si="4">HYPERLINK("https://psref.lenovo.com/syspool/Sys/PDF/Lenovo/Lenovo_V15_G2_ITL/Lenovo_V15_G2_ITL_Spec.pdf","» Platform Specifications")</f>
        <v>» Platform Specifications</v>
      </c>
      <c r="AW53" s="35" t="str">
        <f t="shared" si="4"/>
        <v>» Platform Specifications</v>
      </c>
      <c r="AX53" s="35" t="str">
        <f t="shared" si="4"/>
        <v>» Platform Specifications</v>
      </c>
      <c r="AZ53" s="30" t="str">
        <f>HYPERLINK("https://psref.lenovo.com/syspool/Sys/PDF/Lenovo/Lenovo_V17_IIL/Lenovo_V17_IIL_Spec.PDF","» Platform Specifications")</f>
        <v>» Platform Specifications</v>
      </c>
      <c r="BA53" s="30" t="str">
        <f t="shared" ref="BA53" si="5">HYPERLINK("https://psref.lenovo.com/syspool/Sys/PDF/Lenovo/Lenovo_V17_IIL/Lenovo_V17_IIL_Spec.PDF","» Platform Specifications")</f>
        <v>» Platform Specifications</v>
      </c>
      <c r="BB53" s="30" t="str">
        <f>HYPERLINK("https://psref.lenovo.com/syspool/Sys/PDF/Lenovo/Lenovo_V17_IIL/Lenovo_V17_IIL_Spec.PDF","» Platform Specifications")</f>
        <v>» Platform Specifications</v>
      </c>
      <c r="BC53" s="30" t="str">
        <f>HYPERLINK("https://psref.lenovo.com/syspool/Sys/PDF/Lenovo/Lenovo_V17_IIL/Lenovo_V17_IIL_Spec.PDF","» Platform Specifications")</f>
        <v>» Platform Specifications</v>
      </c>
      <c r="BE53" s="30" t="str">
        <f>HYPERLINK("https://psref.lenovo.com/syspool/Sys/PDF/Lenovo/Lenovo_V17_G2_ITL/Lenovo_V17_G2_ITL_Spec.pdf","» Platform Specifications")</f>
        <v>» Platform Specifications</v>
      </c>
      <c r="BF53" s="30" t="str">
        <f t="shared" ref="BF53:BI53" si="6">HYPERLINK("https://psref.lenovo.com/syspool/Sys/PDF/Lenovo/Lenovo_V17_G2_ITL/Lenovo_V17_G2_ITL_Spec.pdf","» Platform Specifications")</f>
        <v>» Platform Specifications</v>
      </c>
      <c r="BG53" s="30" t="str">
        <f t="shared" si="6"/>
        <v>» Platform Specifications</v>
      </c>
      <c r="BH53" s="30" t="str">
        <f t="shared" si="6"/>
        <v>» Platform Specifications</v>
      </c>
      <c r="BI53" s="30" t="str">
        <f t="shared" si="6"/>
        <v>» Platform Specifications</v>
      </c>
      <c r="BK53" s="30" t="str">
        <f>HYPERLINK("https://psref.lenovo.com/syspool/Sys/PDF/Lenovo/Lenovo_V17_G2_ITL/Lenovo_V17_G2_ITL_Spec.pdf","» Platform Specifications")</f>
        <v>» Platform Specifications</v>
      </c>
      <c r="BL53" s="30" t="str">
        <f t="shared" ref="BL53:BO53" si="7">HYPERLINK("https://psref.lenovo.com/syspool/Sys/PDF/Lenovo/Lenovo_V17_G2_ITL/Lenovo_V17_G2_ITL_Spec.pdf","» Platform Specifications")</f>
        <v>» Platform Specifications</v>
      </c>
      <c r="BM53" s="30" t="str">
        <f t="shared" si="7"/>
        <v>» Platform Specifications</v>
      </c>
      <c r="BN53" s="30" t="str">
        <f t="shared" si="7"/>
        <v>» Platform Specifications</v>
      </c>
      <c r="BO53" s="30" t="str">
        <f t="shared" si="7"/>
        <v>» Platform Specifications</v>
      </c>
      <c r="BQ53" s="30" t="str">
        <f>HYPERLINK("https://psref.lenovo.com/syspool/Sys/PDF/Lenovo/Lenovo_V17_G3_IAP/Lenovo_V17_G3_IAP_Spec.pdf","» Platform Specifications")</f>
        <v>» Platform Specifications</v>
      </c>
      <c r="BS53" s="30" t="str">
        <f>HYPERLINK("https://psref.lenovo.com/syspool/Sys/PDF/Lenovo/Lenovo_13w_Yoga/Lenovo_13w_Yoga_Spec.pdf","» Platform Specifications")</f>
        <v>» Platform Specifications</v>
      </c>
      <c r="BU53" s="30" t="str">
        <f>HYPERLINK("https://psref.lenovo.com/syspool/Sys/PDF/ThinkBook/ThinkBook_14_G3_ACL/ThinkBook_14_G3_ACL_Spec.pdf","» Platform Specifications")</f>
        <v>» Platform Specifications</v>
      </c>
      <c r="BV53" s="30" t="str">
        <f>HYPERLINK("https://psref.lenovo.com/syspool/Sys/PDF/ThinkBook/ThinkBook_14_G3_ACL/ThinkBook_14_G3_ACL_Spec.pdf","» Platform Specifications")</f>
        <v>» Platform Specifications</v>
      </c>
      <c r="BW53" s="30" t="str">
        <f>HYPERLINK("https://psref.lenovo.com/syspool/Sys/PDF/ThinkBook/ThinkBook_14_G3_ACL/ThinkBook_14_G3_ACL_Spec.pdf","» Platform Specifications")</f>
        <v>» Platform Specifications</v>
      </c>
      <c r="BY53" s="30" t="str">
        <f>HYPERLINK("https://psref.lenovo.com/syspool/Sys/PDF/ThinkBook/ThinkBook_14_G3_ACL/ThinkBook_14_G3_ACL_Spec.pdf","» Platform Specifications")</f>
        <v>» Platform Specifications</v>
      </c>
      <c r="BZ53" s="30" t="str">
        <f>HYPERLINK("https://psref.lenovo.com/syspool/Sys/PDF/ThinkBook/ThinkBook_14_G3_ACL/ThinkBook_14_G3_ACL_Spec.pdf","» Platform Specifications")</f>
        <v>» Platform Specifications</v>
      </c>
      <c r="CA53" s="30" t="str">
        <f>HYPERLINK("https://psref.lenovo.com/syspool/Sys/PDF/ThinkBook/ThinkBook_14_G3_ACL/ThinkBook_14_G3_ACL_Spec.pdf","» Platform Specifications")</f>
        <v>» Platform Specifications</v>
      </c>
      <c r="CC53" s="30" t="str">
        <f>HYPERLINK("https://psref.lenovo.com/syspool/Sys/PDF/ThinkBook/ThinkBook_14_G4_ABA/ThinkBook_14_G4_ABA_Spec.pdf","» Platform Specifications")</f>
        <v>» Platform Specifications</v>
      </c>
      <c r="CE53" s="30" t="str">
        <f>HYPERLINK("https://psref.lenovo.com/syspool/Sys/PDF/ThinkBook/ThinkBook_14_G2_ITL/ThinkBook_14_G2_ITL_Spec.PDF","» Platform Specifications")</f>
        <v>» Platform Specifications</v>
      </c>
      <c r="CG53" s="30" t="str">
        <f>HYPERLINK("https://psref.lenovo.com/syspool/Sys/PDF/ThinkBook/ThinkBook_14_G2_ITL/ThinkBook_14_G2_ITL_Spec.PDF","» Platform Specifications")</f>
        <v>» Platform Specifications</v>
      </c>
      <c r="CH53" s="30" t="str">
        <f>HYPERLINK("https://psref.lenovo.com/syspool/Sys/PDF/ThinkBook/ThinkBook_14_G2_ITL/ThinkBook_14_G2_ITL_Spec.PDF","» Platform Specifications")</f>
        <v>» Platform Specifications</v>
      </c>
      <c r="CJ53" s="30" t="str">
        <f>HYPERLINK("https://psref.lenovo.com/syspool/Sys/PDF/ThinkBook/ThinkBook_14_G4_IAP/ThinkBook_14_G4_IAP_Spec.pdf","» Platform Specifications")</f>
        <v>» Platform Specifications</v>
      </c>
      <c r="CL53" s="30" t="str">
        <f>HYPERLINK("https://psref.lenovo.com/syspool/Sys/PDF/ThinkBook/ThinkBook_15_G3_ACL/ThinkBook_15_G3_ACL_Spec.pdf","» Platform Specifications")</f>
        <v>» Platform Specifications</v>
      </c>
      <c r="CN53" s="30" t="str">
        <f>HYPERLINK("https://psref.lenovo.com/syspool/Sys/PDF/ThinkBook/ThinkBook_15_G3_ACL/ThinkBook_15_G3_ACL_Spec.pdf","» Platform Specifications")</f>
        <v>» Platform Specifications</v>
      </c>
      <c r="CP53" s="30" t="str">
        <f>HYPERLINK("https://psref.lenovo.com/syspool/Sys/PDF/ThinkBook/ThinkBook_15_G3_ACL/ThinkBook_15_G3_ACL_Spec.pdf","» Platform Specifications")</f>
        <v>» Platform Specifications</v>
      </c>
      <c r="CQ53" s="30" t="str">
        <f>HYPERLINK("https://psref.lenovo.com/syspool/Sys/PDF/ThinkBook/ThinkBook_15_G3_ACL/ThinkBook_15_G3_ACL_Spec.pdf","» Platform Specifications")</f>
        <v>» Platform Specifications</v>
      </c>
      <c r="CR53" s="30" t="str">
        <f>HYPERLINK("https://psref.lenovo.com/syspool/Sys/PDF/ThinkBook/ThinkBook_15_G3_ACL/ThinkBook_15_G3_ACL_Spec.pdf","» Platform Specifications")</f>
        <v>» Platform Specifications</v>
      </c>
      <c r="CT53" s="30" t="str">
        <f>HYPERLINK("https://psref.lenovo.com/syspool/Sys/PDF/ThinkBook/ThinkBook_15_G4_ABA/ThinkBook_15_G4_ABA_Spec.pdf","» Platform Specifications")</f>
        <v>» Platform Specifications</v>
      </c>
      <c r="CV53" s="30" t="str">
        <f>HYPERLINK("https://psref.lenovo.com/syspool/Sys/PDF/ThinkBook/ThinkBook_15_G2_ARE/ThinkBook_15_G2_ARE_Spec.pdf","» Platform Specifications")</f>
        <v>» Platform Specifications</v>
      </c>
      <c r="CW53" s="30" t="str">
        <f>HYPERLINK("https://psref.lenovo.com/syspool/Sys/PDF/ThinkBook/ThinkBook_15_G2_ARE/ThinkBook_15_G2_ARE_Spec.pdf","» Platform Specifications")</f>
        <v>» Platform Specifications</v>
      </c>
      <c r="CX53" s="30" t="str">
        <f>HYPERLINK("https://psref.lenovo.com/syspool/Sys/PDF/ThinkBook/ThinkBook_15_G2_ARE/ThinkBook_15_G2_ARE_Spec.pdf","» Platform Specifications")</f>
        <v>» Platform Specifications</v>
      </c>
      <c r="CZ53" s="30" t="str">
        <f>HYPERLINK("https://psref.lenovo.com/syspool/Sys/PDF/ThinkBook/ThinkBook_15_G4_IAP/ThinkBook_15_G4_IAP_Spec.pdf","» Platform Specifications")</f>
        <v>» Platform Specifications</v>
      </c>
      <c r="DB53" s="30" t="str">
        <f>HYPERLINK("https://psref.lenovo.com/syspool/Sys/PDF/ThinkBook/ThinkBook_15p_G2_ITH/ThinkBook_15p_G2_ITH_Spec.pdf","» Platform Specifications")</f>
        <v>» Platform Specifications</v>
      </c>
      <c r="DC53" s="30" t="str">
        <f>HYPERLINK("https://psref.lenovo.com/syspool/Sys/PDF/ThinkBook/ThinkBook_15p_G2_ITH/ThinkBook_15p_G2_ITH_Spec.pdf","» Platform Specifications")</f>
        <v>» Platform Specifications</v>
      </c>
      <c r="DD53" s="30" t="str">
        <f>HYPERLINK("https://psref.lenovo.com/syspool/Sys/PDF/ThinkBook/ThinkBook_15p_G2_ITH/ThinkBook_15p_G2_ITH_Spec.pdf","» Platform Specifications")</f>
        <v>» Platform Specifications</v>
      </c>
      <c r="DF53" s="30" t="str">
        <f>HYPERLINK("https://psref.lenovo.com/syspool/Sys/PDF/ThinkBook/ThinkBook_16p_G2_ACH/ThinkBook_16p_G2_ACH_Spec.pdf","» Platform Specifications")</f>
        <v>» Platform Specifications</v>
      </c>
      <c r="DG53" s="30" t="str">
        <f>HYPERLINK("https://psref.lenovo.com/syspool/Sys/PDF/ThinkBook/ThinkBook_16p_G2_ACH/ThinkBook_16p_G2_ACH_Spec.pdf","» Platform Specifications")</f>
        <v>» Platform Specifications</v>
      </c>
      <c r="DI53" s="30" t="str">
        <f>HYPERLINK("https://psref.lenovo.com/syspool/Sys/PDF/ThinkBook/ThinkBook_16p_G2_ACH/ThinkBook_16p_G2_ACH_Spec.pdf","» Platform Specifications")</f>
        <v>» Platform Specifications</v>
      </c>
      <c r="DJ53" s="30" t="str">
        <f>HYPERLINK("https://psref.lenovo.com/syspool/Sys/PDF/ThinkBook/ThinkBook_16p_G2_ACH/ThinkBook_16p_G2_ACH_Spec.pdf","» Platform Specifications")</f>
        <v>» Platform Specifications</v>
      </c>
      <c r="DK53" s="30" t="str">
        <f>HYPERLINK("https://psref.lenovo.com/syspool/Sys/PDF/ThinkBook/ThinkBook_16p_G2_ACH/ThinkBook_16p_G2_ACH_Spec.pdf","» Platform Specifications")</f>
        <v>» Platform Specifications</v>
      </c>
      <c r="DM53" s="30" t="str">
        <f>HYPERLINK("https://psref.lenovo.com/syspool/Sys/PDF/ThinkBook/ThinkBook_13s_G3_ACN/ThinkBook_13s_G3_ACN_Spec.pdf","» Platform Specifications")</f>
        <v>» Platform Specifications</v>
      </c>
      <c r="DO53" s="30" t="str">
        <f>HYPERLINK("https://psref.lenovo.com/syspool/Sys/PDF/ThinkBook/ThinkBook_13s_G3_ACN/ThinkBook_13s_G3_ACN_Spec.pdf","» Platform Specifications")</f>
        <v>» Platform Specifications</v>
      </c>
      <c r="DP53" s="30" t="str">
        <f>HYPERLINK("https://psref.lenovo.com/syspool/Sys/PDF/ThinkBook/ThinkBook_13s_G3_ACN/ThinkBook_13s_G3_ACN_Spec.pdf","» Platform Specifications")</f>
        <v>» Platform Specifications</v>
      </c>
      <c r="DR53" s="30" t="str">
        <f>HYPERLINK("https://psref.lenovo.com/syspool/Sys/PDF/ThinkBook/ThinkBook_13s_G2_ITL/ThinkBook_13s_G2_ITL_Spec.pdf","» Platform Specifications")</f>
        <v>» Platform Specifications</v>
      </c>
      <c r="DS53" s="30" t="str">
        <f>HYPERLINK("https://psref.lenovo.com/syspool/Sys/PDF/ThinkBook/ThinkBook_13s_G2_ITL/ThinkBook_13s_G2_ITL_Spec.pdf","» Platform Specifications")</f>
        <v>» Platform Specifications</v>
      </c>
      <c r="DT53" s="30" t="str">
        <f>HYPERLINK("https://psref.lenovo.com/syspool/Sys/PDF/ThinkBook/ThinkBook_13s_G2_ITL/ThinkBook_13s_G2_ITL_Spec.pdf","» Platform Specifications")</f>
        <v>» Platform Specifications</v>
      </c>
      <c r="DV53" s="30" t="str">
        <f>HYPERLINK("https://psref.lenovo.com/syspool/Sys/PDF/ThinkBook/ThinkBook_13s_G4_IAP/ThinkBook_13s_G4_IAP_Spec.pdf","» Platform Specifications")</f>
        <v>» Platform Specifications</v>
      </c>
      <c r="DX53" s="30" t="str">
        <f t="shared" ref="DX53" si="8">HYPERLINK("https://psref.lenovo.com/syspool/Sys/PDF/ThinkBook/ThinkBook_13x_ITG/ThinkBook_13x_ITG_Spec.pdf","» Platform Specifications")</f>
        <v>» Platform Specifications</v>
      </c>
      <c r="DZ53" s="30" t="str">
        <f>HYPERLINK("https://psref.lenovo.com/syspool/Sys/PDF/ThinkBook/ThinkBook_13x_ITG/ThinkBook_13x_ITG_Spec.pdf","» Platform Specifications")</f>
        <v>» Platform Specifications</v>
      </c>
      <c r="EA53" s="30" t="str">
        <f t="shared" ref="EA53:EB53" si="9">HYPERLINK("https://psref.lenovo.com/syspool/Sys/PDF/ThinkBook/ThinkBook_13x_ITG/ThinkBook_13x_ITG_Spec.pdf","» Platform Specifications")</f>
        <v>» Platform Specifications</v>
      </c>
      <c r="EB53" s="30" t="str">
        <f t="shared" si="9"/>
        <v>» Platform Specifications</v>
      </c>
      <c r="ED53" s="30" t="str">
        <f>HYPERLINK("https://psref.lenovo.com/syspool/Sys/PDF/ThinkBook/ThinkBook_Plus_G2_ITG/ThinkBook_Plus_G2_ITG_Spec.pdf","» Platform Specifications")</f>
        <v>» Platform Specifications</v>
      </c>
      <c r="EF53" s="30" t="str">
        <f>HYPERLINK("https://psref.lenovo.com/syspool/Sys/PDF/ThinkBook/ThinkBook_14s_Yoga_ITL/ThinkBook_14s_Yoga_ITL_Spec.PDF","» Platform Specifications")</f>
        <v>» Platform Specifications</v>
      </c>
      <c r="EG53" s="30" t="str">
        <f>HYPERLINK("https://psref.lenovo.com/syspool/Sys/PDF/ThinkBook/ThinkBook_14s_Yoga_ITL/ThinkBook_14s_Yoga_ITL_Spec.PDF","» Platform Specifications")</f>
        <v>» Platform Specifications</v>
      </c>
      <c r="EH53" s="30" t="str">
        <f>HYPERLINK("https://psref.lenovo.com/syspool/Sys/PDF/ThinkBook/ThinkBook_14s_Yoga_ITL/ThinkBook_14s_Yoga_ITL_Spec.PDF","» Platform Specifications")</f>
        <v>» Platform Specifications</v>
      </c>
      <c r="EJ53" s="30" t="str">
        <f>HYPERLINK("https://psref.lenovo.com/syspool/Sys/PDF/ThinkBook/ThinkBook_14s_Yoga_ITL/ThinkBook_14s_Yoga_ITL_Spec.PDF","» Platform Specifications")</f>
        <v>» Platform Specifications</v>
      </c>
      <c r="EK53" s="30" t="str">
        <f>HYPERLINK("https://psref.lenovo.com/syspool/Sys/PDF/ThinkBook/ThinkBook_14s_Yoga_ITL/ThinkBook_14s_Yoga_ITL_Spec.PDF","» Platform Specifications")</f>
        <v>» Platform Specifications</v>
      </c>
      <c r="EL53" s="30" t="str">
        <f>HYPERLINK("https://psref.lenovo.com/syspool/Sys/PDF/ThinkBook/ThinkBook_14s_Yoga_ITL/ThinkBook_14s_Yoga_ITL_Spec.PDF","» Platform Specifications")</f>
        <v>» Platform Specifications</v>
      </c>
      <c r="EN53" s="30" t="str">
        <f>HYPERLINK("https://psref.lenovo.com/syspool/Sys/PDF/ThinkBook/ThinkBook_14s_Yoga_G2_IAP/ThinkBook_14s_Yoga_G2_IAP_Spec.pdf","» Platform Specifications")</f>
        <v>» Platform Specifications</v>
      </c>
      <c r="EP53" s="30" t="str">
        <f>HYPERLINK("https://psref.lenovo.com/syspool/Sys/PDF/ThinkPad/ThinkPad_E14_Gen_3_AMD/ThinkPad_E14_Gen_3_AMD_Spec.PDF","» Platform Specifications")</f>
        <v>» Platform Specifications</v>
      </c>
      <c r="EQ53" s="30" t="str">
        <f>HYPERLINK("https://psref.lenovo.com/syspool/Sys/PDF/ThinkPad/ThinkPad_E14_Gen_3_AMD/ThinkPad_E14_Gen_3_AMD_Spec.PDF","» Platform Specifications")</f>
        <v>» Platform Specifications</v>
      </c>
      <c r="ER53" s="30" t="str">
        <f>HYPERLINK("https://psref.lenovo.com/syspool/Sys/PDF/ThinkPad/ThinkPad_E14_Gen_3_AMD/ThinkPad_E14_Gen_3_AMD_Spec.PDF","» Platform Specifications")</f>
        <v>» Platform Specifications</v>
      </c>
      <c r="ET53" s="30" t="str">
        <f>HYPERLINK("https://psref.lenovo.com/syspool/Sys/PDF/ThinkPad/ThinkPad_E14_Gen_4_AMD/ThinkPad_E14_Gen_4_AMD_Spec.pdf","» Platform Specifications")</f>
        <v>» Platform Specifications</v>
      </c>
      <c r="EU53" s="30" t="str">
        <f t="shared" ref="EU53:EW53" si="10">HYPERLINK("https://psref.lenovo.com/syspool/Sys/PDF/ThinkPad/ThinkPad_E14_Gen_4_AMD/ThinkPad_E14_Gen_4_AMD_Spec.pdf","» Platform Specifications")</f>
        <v>» Platform Specifications</v>
      </c>
      <c r="EV53" s="30" t="str">
        <f t="shared" si="10"/>
        <v>» Platform Specifications</v>
      </c>
      <c r="EW53" s="30" t="str">
        <f t="shared" si="10"/>
        <v>» Platform Specifications</v>
      </c>
      <c r="EY53" s="30" t="str">
        <f>HYPERLINK("https://psref.lenovo.com/syspool/Sys/PDF/ThinkPad/ThinkPad_E14_Gen_2_Intel/ThinkPad_E14_Gen_2_Intel_Spec.PDF","» Platform Specifications")</f>
        <v>» Platform Specifications</v>
      </c>
      <c r="EZ53" s="30" t="str">
        <f>HYPERLINK("https://psref.lenovo.com/syspool/Sys/PDF/ThinkPad/ThinkPad_E14_Gen_2_Intel/ThinkPad_E14_Gen_2_Intel_Spec.PDF","» Platform Specifications")</f>
        <v>» Platform Specifications</v>
      </c>
      <c r="FA53" s="30" t="str">
        <f>HYPERLINK("https://psref.lenovo.com/syspool/Sys/PDF/ThinkPad/ThinkPad_E14_Gen_2_Intel/ThinkPad_E14_Gen_2_Intel_Spec.PDF","» Platform Specifications")</f>
        <v>» Platform Specifications</v>
      </c>
      <c r="FC53" s="30" t="str">
        <f>HYPERLINK("https://psref.lenovo.com/syspool/Sys/PDF/ThinkPad/ThinkPad_E15_Gen_2_AMD/ThinkPad_E15_Gen_2_AMD_Spec.PDF","» Platform Specifications")</f>
        <v>» Platform Specifications</v>
      </c>
      <c r="FE53" s="30" t="str">
        <f>HYPERLINK("https://psref.lenovo.com/syspool/Sys/PDF/ThinkPad/ThinkPad_E15_Gen_3_AMD/ThinkPad_E15_Gen_3_AMD_Spec.PDF","» Platform Specifications")</f>
        <v>» Platform Specifications</v>
      </c>
      <c r="FF53" s="30" t="str">
        <f>HYPERLINK("https://psref.lenovo.com/syspool/Sys/PDF/ThinkPad/ThinkPad_E15_Gen_3_AMD/ThinkPad_E15_Gen_3_AMD_Spec.PDF","» Platform Specifications")</f>
        <v>» Platform Specifications</v>
      </c>
      <c r="FH53" s="30" t="str">
        <f>HYPERLINK("https://psref.lenovo.com/syspool/Sys/PDF/ThinkPad/ThinkPad_E15_Gen_3_AMD/ThinkPad_E15_Gen_3_AMD_Spec.PDF","» Platform Specifications")</f>
        <v>» Platform Specifications</v>
      </c>
      <c r="FI53" s="30" t="str">
        <f>HYPERLINK("https://psref.lenovo.com/syspool/Sys/PDF/ThinkPad/ThinkPad_E15_Gen_3_AMD/ThinkPad_E15_Gen_3_AMD_Spec.PDF","» Platform Specifications")</f>
        <v>» Platform Specifications</v>
      </c>
      <c r="FJ53" s="30" t="str">
        <f>HYPERLINK("https://psref.lenovo.com/syspool/Sys/PDF/ThinkPad/ThinkPad_E15_Gen_3_AMD/ThinkPad_E15_Gen_3_AMD_Spec.PDF","» Platform Specifications")</f>
        <v>» Platform Specifications</v>
      </c>
      <c r="FK53" s="30" t="str">
        <f>HYPERLINK("https://psref.lenovo.com/syspool/Sys/PDF/ThinkPad/ThinkPad_E15_Gen_3_AMD/ThinkPad_E15_Gen_3_AMD_Spec.PDF","» Platform Specifications")</f>
        <v>» Platform Specifications</v>
      </c>
      <c r="FM53" s="30" t="str">
        <f>HYPERLINK("https://psref.lenovo.com/syspool/Sys/PDF/ThinkPad/ThinkPad_E15_Gen_4_AMD/ThinkPad_E15_Gen_4_AMD_Spec.pdf","» Platform Specifications")</f>
        <v>» Platform Specifications</v>
      </c>
      <c r="FN53" s="30" t="str">
        <f t="shared" ref="FN53:FP53" si="11">HYPERLINK("https://psref.lenovo.com/syspool/Sys/PDF/ThinkPad/ThinkPad_E15_Gen_4_AMD/ThinkPad_E15_Gen_4_AMD_Spec.pdf","» Platform Specifications")</f>
        <v>» Platform Specifications</v>
      </c>
      <c r="FO53" s="30" t="str">
        <f t="shared" si="11"/>
        <v>» Platform Specifications</v>
      </c>
      <c r="FP53" s="30" t="str">
        <f t="shared" si="11"/>
        <v>» Platform Specifications</v>
      </c>
      <c r="FR53" s="30" t="str">
        <f>HYPERLINK("https://psref.lenovo.com/syspool/Sys/PDF/ThinkPad/ThinkPad_E15_Gen_2_Intel/ThinkPad_E15_Gen_2_Intel_Spec.PDF","» Platform Specifications")</f>
        <v>» Platform Specifications</v>
      </c>
      <c r="FT53" s="30" t="str">
        <f>HYPERLINK("https://psref.lenovo.com/syspool/Sys/PDF/ThinkPad/ThinkPad_E15_Gen_2_Intel/ThinkPad_E15_Gen_2_Intel_Spec.PDF","» Platform Specifications")</f>
        <v>» Platform Specifications</v>
      </c>
      <c r="FU53" s="30" t="str">
        <f>HYPERLINK("https://psref.lenovo.com/syspool/Sys/PDF/ThinkPad/ThinkPad_E15_Gen_2_Intel/ThinkPad_E15_Gen_2_Intel_Spec.PDF","» Platform Specifications")</f>
        <v>» Platform Specifications</v>
      </c>
      <c r="FV53" s="30" t="str">
        <f>HYPERLINK("https://psref.lenovo.com/syspool/Sys/PDF/ThinkPad/ThinkPad_E15_Gen_2_Intel/ThinkPad_E15_Gen_2_Intel_Spec.PDF","» Platform Specifications")</f>
        <v>» Platform Specifications</v>
      </c>
      <c r="FW53" s="30" t="str">
        <f>HYPERLINK("https://psref.lenovo.com/syspool/Sys/PDF/ThinkPad/ThinkPad_E15_Gen_2_Intel/ThinkPad_E15_Gen_2_Intel_Spec.PDF","» Platform Specifications")</f>
        <v>» Platform Specifications</v>
      </c>
      <c r="FX53" s="30" t="str">
        <f>HYPERLINK("https://psref.lenovo.com/syspool/Sys/PDF/ThinkPad/ThinkPad_E15_Gen_2_Intel/ThinkPad_E15_Gen_2_Intel_Spec.PDF","» Platform Specifications")</f>
        <v>» Platform Specifications</v>
      </c>
      <c r="FZ53" s="30" t="str">
        <f>HYPERLINK("https://psref.lenovo.com/syspool/Sys/PDF/ThinkPad/ThinkPad_L13_Gen_2_AMD/ThinkPad_L13_Gen_2_AMD_Spec.PDF","» Platform Specifications")</f>
        <v>» Platform Specifications</v>
      </c>
      <c r="GA53" s="30" t="str">
        <f>HYPERLINK("https://psref.lenovo.com/syspool/Sys/PDF/ThinkPad/ThinkPad_L13_Gen_2_AMD/ThinkPad_L13_Gen_2_AMD_Spec.PDF","» Platform Specifications")</f>
        <v>» Platform Specifications</v>
      </c>
      <c r="GB53" s="30" t="str">
        <f>HYPERLINK("https://psref.lenovo.com/syspool/Sys/PDF/ThinkPad/ThinkPad_L13_Gen_2_AMD/ThinkPad_L13_Gen_2_AMD_Spec.PDF","» Platform Specifications")</f>
        <v>» Platform Specifications</v>
      </c>
      <c r="GD53" s="30" t="str">
        <f>HYPERLINK("https://psref.lenovo.com/syspool/Sys/PDF/ThinkPad/ThinkPad_L13_Gen_2_Intel/ThinkPad_L13_Gen_2_Intel_Spec.PDF","» Platform Specifications")</f>
        <v>» Platform Specifications</v>
      </c>
      <c r="GE53" s="30" t="str">
        <f t="shared" ref="GE53:GG53" si="12">HYPERLINK("https://psref.lenovo.com/syspool/Sys/PDF/ThinkPad/ThinkPad_L13_Gen_2_Intel/ThinkPad_L13_Gen_2_Intel_Spec.PDF","» Platform Specifications")</f>
        <v>» Platform Specifications</v>
      </c>
      <c r="GF53" s="30" t="str">
        <f t="shared" si="12"/>
        <v>» Platform Specifications</v>
      </c>
      <c r="GG53" s="30" t="str">
        <f t="shared" si="12"/>
        <v>» Platform Specifications</v>
      </c>
      <c r="GI53" s="30" t="str">
        <f>HYPERLINK("https://psref.lenovo.com/syspool/Sys/PDF/ThinkPad/ThinkPad_L13_Yoga_Gen_2_AMD/ThinkPad_L13_Yoga_Gen_2_AMD_Spec.PDF","» Platform Specifications")</f>
        <v>» Platform Specifications</v>
      </c>
      <c r="GJ53" s="30" t="str">
        <f>HYPERLINK("https://psref.lenovo.com/syspool/Sys/PDF/ThinkPad/ThinkPad_L13_Yoga_Gen_2_AMD/ThinkPad_L13_Yoga_Gen_2_AMD_Spec.PDF","» Platform Specifications")</f>
        <v>» Platform Specifications</v>
      </c>
      <c r="GK53" s="30" t="str">
        <f>HYPERLINK("https://psref.lenovo.com/syspool/Sys/PDF/ThinkPad/ThinkPad_L13_Yoga_Gen_2_AMD/ThinkPad_L13_Yoga_Gen_2_AMD_Spec.PDF","» Platform Specifications")</f>
        <v>» Platform Specifications</v>
      </c>
      <c r="GM53" s="30" t="str">
        <f>HYPERLINK("https://psref.lenovo.com/syspool/Sys/PDF/ThinkPad/ThinkPad_L13_Yoga_Gen_2_Intel/ThinkPad_L13_Yoga_Gen_2_Intel_Spec.PDF","» Platform Specifications")</f>
        <v>» Platform Specifications</v>
      </c>
      <c r="GN53" s="30" t="str">
        <f t="shared" ref="GN53:GP53" si="13">HYPERLINK("https://psref.lenovo.com/syspool/Sys/PDF/ThinkPad/ThinkPad_L13_Yoga_Gen_2_Intel/ThinkPad_L13_Yoga_Gen_2_Intel_Spec.PDF","» Platform Specifications")</f>
        <v>» Platform Specifications</v>
      </c>
      <c r="GO53" s="30" t="str">
        <f t="shared" si="13"/>
        <v>» Platform Specifications</v>
      </c>
      <c r="GP53" s="30" t="str">
        <f t="shared" si="13"/>
        <v>» Platform Specifications</v>
      </c>
      <c r="GR53" s="30" t="str">
        <f>HYPERLINK("https://psref.lenovo.com/syspool/Sys/PDF/ThinkPad/ThinkPad_L13_Yoga_Gen_2_Intel/ThinkPad_L13_Yoga_Gen_2_Intel_Spec.PDF","» Platform Specifications")</f>
        <v>» Platform Specifications</v>
      </c>
      <c r="GS53" s="30" t="str">
        <f t="shared" ref="GS53:GU53" si="14">HYPERLINK("https://psref.lenovo.com/syspool/Sys/PDF/ThinkPad/ThinkPad_L13_Yoga_Gen_2_Intel/ThinkPad_L13_Yoga_Gen_2_Intel_Spec.PDF","» Platform Specifications")</f>
        <v>» Platform Specifications</v>
      </c>
      <c r="GT53" s="30" t="str">
        <f t="shared" si="14"/>
        <v>» Platform Specifications</v>
      </c>
      <c r="GU53" s="30" t="str">
        <f t="shared" si="14"/>
        <v>» Platform Specifications</v>
      </c>
      <c r="GW53" s="30" t="str">
        <f>HYPERLINK("https://psref.lenovo.com/syspool/Sys/PDF/ThinkPad/ThinkPad_L14_Gen_2_AMD/ThinkPad_L14_Gen_2_AMD_Spec.PDF","» Platform Specifications")</f>
        <v>» Platform Specifications</v>
      </c>
      <c r="GX53" s="30" t="str">
        <f>HYPERLINK("https://psref.lenovo.com/syspool/Sys/PDF/ThinkPad/ThinkPad_L14_Gen_2_AMD/ThinkPad_L14_Gen_2_AMD_Spec.PDF","» Platform Specifications")</f>
        <v>» Platform Specifications</v>
      </c>
      <c r="GZ53" s="30" t="str">
        <f>HYPERLINK("https://psref.lenovo.com/syspool/Sys/PDF/ThinkPad/ThinkPad_L14_Gen_3_AMD/ThinkPad_L14_Gen_3_AMD_Spec.pdf","» Platform Specifications")</f>
        <v>» Platform Specifications</v>
      </c>
      <c r="HA53" s="30" t="str">
        <f t="shared" ref="HA53:HC53" si="15">HYPERLINK("https://psref.lenovo.com/syspool/Sys/PDF/ThinkPad/ThinkPad_L14_Gen_3_AMD/ThinkPad_L14_Gen_3_AMD_Spec.pdf","» Platform Specifications")</f>
        <v>» Platform Specifications</v>
      </c>
      <c r="HB53" s="30" t="str">
        <f t="shared" si="15"/>
        <v>» Platform Specifications</v>
      </c>
      <c r="HC53" s="30" t="str">
        <f t="shared" si="15"/>
        <v>» Platform Specifications</v>
      </c>
      <c r="HE53" s="30" t="str">
        <f t="shared" ref="HE53:HJ53" si="16">HYPERLINK("https://psref.lenovo.com/syspool/Sys/PDF/ThinkPad/ThinkPad_L14_Gen_2_Intel/ThinkPad_L14_Gen_2_Intel_Spec.PDF","» Platform Specifications")</f>
        <v>» Platform Specifications</v>
      </c>
      <c r="HF53" s="30" t="str">
        <f t="shared" si="16"/>
        <v>» Platform Specifications</v>
      </c>
      <c r="HG53" s="30" t="str">
        <f t="shared" si="16"/>
        <v>» Platform Specifications</v>
      </c>
      <c r="HH53" s="30" t="str">
        <f t="shared" si="16"/>
        <v>» Platform Specifications</v>
      </c>
      <c r="HI53" s="30" t="str">
        <f t="shared" si="16"/>
        <v>» Platform Specifications</v>
      </c>
      <c r="HJ53" s="30" t="str">
        <f t="shared" si="16"/>
        <v>» Platform Specifications</v>
      </c>
      <c r="HL53" s="30" t="str">
        <f>HYPERLINK("https://psref.lenovo.com/syspool/Sys/PDF/ThinkPad/ThinkPad_L15_Gen_2_AMD/ThinkPad_L15_Gen_2_AMD_Spec.PDF","» Platform Specifications")</f>
        <v>» Platform Specifications</v>
      </c>
      <c r="HM53" s="30" t="str">
        <f>HYPERLINK("https://psref.lenovo.com/syspool/Sys/PDF/ThinkPad/ThinkPad_L15_Gen_2_AMD/ThinkPad_L15_Gen_2_AMD_Spec.PDF","» Platform Specifications")</f>
        <v>» Platform Specifications</v>
      </c>
      <c r="HN53" s="30" t="str">
        <f>HYPERLINK("https://psref.lenovo.com/syspool/Sys/PDF/ThinkPad/ThinkPad_L15_Gen_2_AMD/ThinkPad_L15_Gen_2_AMD_Spec.PDF","» Platform Specifications")</f>
        <v>» Platform Specifications</v>
      </c>
      <c r="HO53" s="30" t="str">
        <f>HYPERLINK("https://psref.lenovo.com/syspool/Sys/PDF/ThinkPad/ThinkPad_L15_Gen_2_AMD/ThinkPad_L15_Gen_2_AMD_Spec.PDF","» Platform Specifications")</f>
        <v>» Platform Specifications</v>
      </c>
      <c r="HQ53" s="30" t="str">
        <f>HYPERLINK("https://psref.lenovo.com/syspool/Sys/PDF/ThinkPad/ThinkPad_L15_Gen_3_AMD/ThinkPad_L15_Gen_3_AMD_Spec.pdf","» Platform Specifications")</f>
        <v>» Platform Specifications</v>
      </c>
      <c r="HR53" s="30" t="str">
        <f t="shared" ref="HR53:HT53" si="17">HYPERLINK("https://psref.lenovo.com/syspool/Sys/PDF/ThinkPad/ThinkPad_L15_Gen_3_AMD/ThinkPad_L15_Gen_3_AMD_Spec.pdf","» Platform Specifications")</f>
        <v>» Platform Specifications</v>
      </c>
      <c r="HS53" s="30" t="str">
        <f t="shared" si="17"/>
        <v>» Platform Specifications</v>
      </c>
      <c r="HT53" s="30" t="str">
        <f t="shared" si="17"/>
        <v>» Platform Specifications</v>
      </c>
      <c r="HV53" s="30" t="str">
        <f t="shared" ref="HV53:IH53" si="18">HYPERLINK("https://psref.lenovo.com/syspool/Sys/PDF/ThinkPad/ThinkPad_L15_Gen_2_Intel/ThinkPad_L15_Gen_2_Intel_Spec.PDF","» Platform Specifications")</f>
        <v>» Platform Specifications</v>
      </c>
      <c r="HW53" s="30" t="str">
        <f t="shared" si="18"/>
        <v>» Platform Specifications</v>
      </c>
      <c r="HX53" s="30" t="str">
        <f t="shared" si="18"/>
        <v>» Platform Specifications</v>
      </c>
      <c r="HY53" s="30" t="str">
        <f t="shared" si="18"/>
        <v>» Platform Specifications</v>
      </c>
      <c r="HZ53" s="30" t="str">
        <f t="shared" si="18"/>
        <v>» Platform Specifications</v>
      </c>
      <c r="IA53" s="30" t="str">
        <f t="shared" si="18"/>
        <v>» Platform Specifications</v>
      </c>
      <c r="IC53" s="30" t="str">
        <f t="shared" si="18"/>
        <v>» Platform Specifications</v>
      </c>
      <c r="ID53" s="30" t="str">
        <f t="shared" si="18"/>
        <v>» Platform Specifications</v>
      </c>
      <c r="IE53" s="30" t="str">
        <f t="shared" si="18"/>
        <v>» Platform Specifications</v>
      </c>
      <c r="IF53" s="30" t="str">
        <f t="shared" si="18"/>
        <v>» Platform Specifications</v>
      </c>
      <c r="IG53" s="30" t="str">
        <f t="shared" si="18"/>
        <v>» Platform Specifications</v>
      </c>
      <c r="IH53" s="30" t="str">
        <f t="shared" si="18"/>
        <v>» Platform Specifications</v>
      </c>
      <c r="IJ53" s="30" t="str">
        <f>HYPERLINK("https://psref.lenovo.com/syspool/Sys/PDF/ThinkPad/ThinkPad_T14_Gen_2_AMD/ThinkPad_T14_Gen_2_AMD_Spec.pdf","» Platform Specifications")</f>
        <v>» Platform Specifications</v>
      </c>
      <c r="IK53" s="30" t="str">
        <f>HYPERLINK("https://psref.lenovo.com/syspool/Sys/PDF/ThinkPad/ThinkPad_T14_Gen_2_AMD/ThinkPad_T14_Gen_2_AMD_Spec.pdf","» Platform Specifications")</f>
        <v>» Platform Specifications</v>
      </c>
      <c r="IL53" s="30" t="str">
        <f>HYPERLINK("https://psref.lenovo.com/syspool/Sys/PDF/ThinkPad/ThinkPad_T14_Gen_2_AMD/ThinkPad_T14_Gen_2_AMD_Spec.pdf","» Platform Specifications")</f>
        <v>» Platform Specifications</v>
      </c>
      <c r="IM53" s="30" t="str">
        <f>HYPERLINK("https://psref.lenovo.com/syspool/Sys/PDF/ThinkPad/ThinkPad_T14_Gen_2_AMD/ThinkPad_T14_Gen_2_AMD_Spec.pdf","» Platform Specifications")</f>
        <v>» Platform Specifications</v>
      </c>
      <c r="IN53" s="48"/>
      <c r="IO53" s="30" t="str">
        <f>HYPERLINK("https://psref.lenovo.com/syspool/Sys/PDF/ThinkPad/ThinkPad_T14_Gen_2_Intel/ThinkPad_T14_Gen_2_Intel_Spec.pdf","» Platform Specifications")</f>
        <v>» Platform Specifications</v>
      </c>
      <c r="IP53" s="30" t="str">
        <f t="shared" ref="IP53:IS53" si="19">HYPERLINK("https://psref.lenovo.com/syspool/Sys/PDF/ThinkPad/ThinkPad_T14_Gen_2_Intel/ThinkPad_T14_Gen_2_Intel_Spec.pdf","» Platform Specifications")</f>
        <v>» Platform Specifications</v>
      </c>
      <c r="IQ53" s="30" t="str">
        <f t="shared" si="19"/>
        <v>» Platform Specifications</v>
      </c>
      <c r="IR53" s="30" t="str">
        <f t="shared" si="19"/>
        <v>» Platform Specifications</v>
      </c>
      <c r="IS53" s="30" t="str">
        <f t="shared" si="19"/>
        <v>» Platform Specifications</v>
      </c>
      <c r="IT53" s="48"/>
      <c r="IU53" s="30" t="str">
        <f>HYPERLINK("https://psref.lenovo.com/syspool/Sys/PDF/ThinkPad/ThinkPad_T14_Gen_2_Intel/ThinkPad_T14_Gen_2_Intel_Spec.pdf","» Platform Specifications")</f>
        <v>» Platform Specifications</v>
      </c>
      <c r="IV53" s="30" t="str">
        <f t="shared" ref="IV53:JC53" si="20">HYPERLINK("https://psref.lenovo.com/syspool/Sys/PDF/ThinkPad/ThinkPad_T14_Gen_2_Intel/ThinkPad_T14_Gen_2_Intel_Spec.pdf","» Platform Specifications")</f>
        <v>» Platform Specifications</v>
      </c>
      <c r="IW53" s="30" t="str">
        <f t="shared" si="20"/>
        <v>» Platform Specifications</v>
      </c>
      <c r="IX53" s="30" t="str">
        <f t="shared" si="20"/>
        <v>» Platform Specifications</v>
      </c>
      <c r="IY53" s="30" t="str">
        <f t="shared" si="20"/>
        <v>» Platform Specifications</v>
      </c>
      <c r="IZ53" s="30" t="str">
        <f t="shared" si="20"/>
        <v>» Platform Specifications</v>
      </c>
      <c r="JA53" s="30" t="str">
        <f t="shared" si="20"/>
        <v>» Platform Specifications</v>
      </c>
      <c r="JB53" s="30" t="str">
        <f t="shared" si="20"/>
        <v>» Platform Specifications</v>
      </c>
      <c r="JC53" s="30" t="str">
        <f t="shared" si="20"/>
        <v>» Platform Specifications</v>
      </c>
      <c r="JD53" s="43"/>
      <c r="JE53" s="35" t="str">
        <f>HYPERLINK("https://psref.lenovo.com/syspool/Sys/PDF/ThinkPad/ThinkPad_T14s_Gen_1_AMD/ThinkPad_T14s_Gen_1_AMD_Spec.pdf","» Platform Specifications")</f>
        <v>» Platform Specifications</v>
      </c>
      <c r="JF53" s="35" t="str">
        <f>HYPERLINK("https://psref.lenovo.com/syspool/Sys/PDF/ThinkPad/ThinkPad_T14s_Gen_1_AMD/ThinkPad_T14s_Gen_1_AMD_Spec.pdf","» Platform Specifications")</f>
        <v>» Platform Specifications</v>
      </c>
      <c r="JG53" s="35" t="str">
        <f>HYPERLINK("https://psref.lenovo.com/syspool/Sys/PDF/ThinkPad/ThinkPad_T14s_Gen_1_AMD/ThinkPad_T14s_Gen_1_AMD_Spec.pdf","» Platform Specifications")</f>
        <v>» Platform Specifications</v>
      </c>
      <c r="JH53" s="49"/>
      <c r="JI53" s="35" t="str">
        <f>HYPERLINK("https://psref.lenovo.com/syspool/Sys/PDF/ThinkPad/ThinkPad_T14s_Gen_2_AMD/ThinkPad_T14s_Gen_2_AMD_Spec.pdf","» Platform Specifications")</f>
        <v>» Platform Specifications</v>
      </c>
      <c r="JJ53" s="35" t="str">
        <f>HYPERLINK("https://psref.lenovo.com/syspool/Sys/PDF/ThinkPad/ThinkPad_T14s_Gen_2_AMD/ThinkPad_T14s_Gen_2_AMD_Spec.pdf","» Platform Specifications")</f>
        <v>» Platform Specifications</v>
      </c>
      <c r="JK53" s="35" t="str">
        <f>HYPERLINK("https://psref.lenovo.com/syspool/Sys/PDF/ThinkPad/ThinkPad_T14s_Gen_2_AMD/ThinkPad_T14s_Gen_2_AMD_Spec.pdf","» Platform Specifications")</f>
        <v>» Platform Specifications</v>
      </c>
      <c r="JL53" s="35" t="str">
        <f>HYPERLINK("https://psref.lenovo.com/syspool/Sys/PDF/ThinkPad/ThinkPad_T14s_Gen_2_AMD/ThinkPad_T14s_Gen_2_AMD_Spec.pdf","» Platform Specifications")</f>
        <v>» Platform Specifications</v>
      </c>
      <c r="JM53" s="35" t="str">
        <f>HYPERLINK("https://psref.lenovo.com/syspool/Sys/PDF/ThinkPad/ThinkPad_T14s_Gen_2_AMD/ThinkPad_T14s_Gen_2_AMD_Spec.pdf","» Platform Specifications")</f>
        <v>» Platform Specifications</v>
      </c>
      <c r="JN53" s="49"/>
      <c r="JO53" s="30" t="str">
        <f t="shared" ref="JO53:JV53" si="21">HYPERLINK("https://psref.lenovo.com/syspool/Sys/PDF/ThinkPad/ThinkPad_T14s_Gen_2_Intel/ThinkPad_T14s_Gen_2_Intel_Spec.pdf","» Platform Specifications")</f>
        <v>» Platform Specifications</v>
      </c>
      <c r="JP53" s="30" t="str">
        <f t="shared" si="21"/>
        <v>» Platform Specifications</v>
      </c>
      <c r="JQ53" s="30" t="str">
        <f t="shared" si="21"/>
        <v>» Platform Specifications</v>
      </c>
      <c r="JR53" s="30" t="str">
        <f t="shared" si="21"/>
        <v>» Platform Specifications</v>
      </c>
      <c r="JS53" s="30" t="str">
        <f t="shared" si="21"/>
        <v>» Platform Specifications</v>
      </c>
      <c r="JT53" s="30" t="str">
        <f t="shared" si="21"/>
        <v>» Platform Specifications</v>
      </c>
      <c r="JU53" s="30" t="str">
        <f t="shared" si="21"/>
        <v>» Platform Specifications</v>
      </c>
      <c r="JV53" s="30" t="str">
        <f t="shared" si="21"/>
        <v>» Platform Specifications</v>
      </c>
      <c r="JW53" s="48"/>
      <c r="JX53" s="35" t="str">
        <f t="shared" ref="JX53:KM53" si="22">HYPERLINK("https://psref.lenovo.com/syspool/Sys/PDF/ThinkPad/ThinkPad_T15_Gen_2/ThinkPad_T15_Gen_2_Spec.PDF","» Platform Specifications")</f>
        <v>» Platform Specifications</v>
      </c>
      <c r="JY53" s="35" t="str">
        <f t="shared" si="22"/>
        <v>» Platform Specifications</v>
      </c>
      <c r="JZ53" s="35" t="str">
        <f t="shared" si="22"/>
        <v>» Platform Specifications</v>
      </c>
      <c r="KA53" s="35" t="str">
        <f t="shared" si="22"/>
        <v>» Platform Specifications</v>
      </c>
      <c r="KB53" s="35" t="str">
        <f t="shared" si="22"/>
        <v>» Platform Specifications</v>
      </c>
      <c r="KC53" s="35" t="str">
        <f t="shared" si="22"/>
        <v>» Platform Specifications</v>
      </c>
      <c r="KD53" s="35" t="str">
        <f t="shared" si="22"/>
        <v>» Platform Specifications</v>
      </c>
      <c r="KE53" s="48"/>
      <c r="KF53" s="35" t="str">
        <f t="shared" si="22"/>
        <v>» Platform Specifications</v>
      </c>
      <c r="KG53" s="35" t="str">
        <f t="shared" si="22"/>
        <v>» Platform Specifications</v>
      </c>
      <c r="KH53" s="35" t="str">
        <f t="shared" si="22"/>
        <v>» Platform Specifications</v>
      </c>
      <c r="KI53" s="35" t="str">
        <f t="shared" si="22"/>
        <v>» Platform Specifications</v>
      </c>
      <c r="KJ53" s="35" t="str">
        <f t="shared" si="22"/>
        <v>» Platform Specifications</v>
      </c>
      <c r="KK53" s="35" t="str">
        <f t="shared" si="22"/>
        <v>» Platform Specifications</v>
      </c>
      <c r="KL53" s="35" t="str">
        <f t="shared" si="22"/>
        <v>» Platform Specifications</v>
      </c>
      <c r="KM53" s="35" t="str">
        <f t="shared" si="22"/>
        <v>» Platform Specifications</v>
      </c>
      <c r="KO53" s="30" t="str">
        <f>HYPERLINK("https://psref.lenovo.com/syspool/Sys/PDF/ThinkPad/ThinkPad_T15p_Gen_1/ThinkPad_T15p_Gen_1_Spec.pdf","» Platform Specifications")</f>
        <v>» Platform Specifications</v>
      </c>
      <c r="KQ53" s="30" t="str">
        <f>HYPERLINK("https://psref.lenovo.com/syspool/Sys/PDF/ThinkPad/ThinkPad_X13_Gen_1_AMD/ThinkPad_X13_Gen_1_AMD_Spec.pdf","» Platform Specifications")</f>
        <v>» Platform Specifications</v>
      </c>
      <c r="KS53" s="30" t="str">
        <f>HYPERLINK("https://psref.lenovo.com/syspool/Sys/PDF/ThinkPad/ThinkPad_X13_Gen_2_AMD/ThinkPad_X13_Gen_2_AMD_Spec.PDF","» Platform Specifications")</f>
        <v>» Platform Specifications</v>
      </c>
      <c r="KT53" s="30" t="str">
        <f>HYPERLINK("https://psref.lenovo.com/syspool/Sys/PDF/ThinkPad/ThinkPad_X13_Gen_2_AMD/ThinkPad_X13_Gen_2_AMD_Spec.PDF","» Platform Specifications")</f>
        <v>» Platform Specifications</v>
      </c>
      <c r="KU53" s="48"/>
      <c r="KV53" s="30" t="str">
        <f>HYPERLINK("https://psref.lenovo.com/syspool/Sys/PDF/ThinkPad/ThinkPad_X13_Gen_2_Intel/ThinkPad_X13_Gen_2_Intel_Spec.PDF","» Platform Specifications")</f>
        <v>» Platform Specifications</v>
      </c>
      <c r="KW53" s="30" t="str">
        <f>HYPERLINK("https://psref.lenovo.com/syspool/Sys/PDF/ThinkPad/ThinkPad_X13_Gen_2_Intel/ThinkPad_X13_Gen_2_Intel_Spec.PDF","» Platform Specifications")</f>
        <v>» Platform Specifications</v>
      </c>
      <c r="KX53" s="30" t="str">
        <f>HYPERLINK("https://psref.lenovo.com/syspool/Sys/PDF/ThinkPad/ThinkPad_X13_Gen_2_Intel/ThinkPad_X13_Gen_2_Intel_Spec.PDF","» Platform Specifications")</f>
        <v>» Platform Specifications</v>
      </c>
      <c r="KY53" s="30" t="str">
        <f>HYPERLINK("https://psref.lenovo.com/syspool/Sys/PDF/ThinkPad/ThinkPad_X13_Gen_2_Intel/ThinkPad_X13_Gen_2_Intel_Spec.PDF","» Platform Specifications")</f>
        <v>» Platform Specifications</v>
      </c>
      <c r="KZ53" s="48"/>
      <c r="LA53" s="30" t="str">
        <f>HYPERLINK("https://psref.lenovo.com/syspool/Sys/PDF/ThinkPad/ThinkPad_X13_Gen_2_Intel/ThinkPad_X13_Gen_2_Intel_Spec.PDF","» Platform Specifications")</f>
        <v>» Platform Specifications</v>
      </c>
      <c r="LB53" s="30" t="str">
        <f>HYPERLINK("https://psref.lenovo.com/syspool/Sys/PDF/ThinkPad/ThinkPad_X13_Gen_2_Intel/ThinkPad_X13_Gen_2_Intel_Spec.PDF","» Platform Specifications")</f>
        <v>» Platform Specifications</v>
      </c>
      <c r="LC53" s="48"/>
      <c r="LD53" s="30" t="str">
        <f t="shared" ref="LD53" si="23">HYPERLINK("https://psref.lenovo.com/syspool/Sys/PDF/ThinkPad/ThinkPad_X13_Yoga_Gen_1/ThinkPad_X13_Yoga_Gen_1_Spec.PDF","» Platform Specifications")</f>
        <v>» Platform Specifications</v>
      </c>
      <c r="LF53" s="30" t="str">
        <f t="shared" ref="LF53:LJ53" si="24">HYPERLINK("https://psref.lenovo.com/syspool/Sys/PDF/ThinkPad/ThinkPad_X13_Yoga_Gen_2_Intel/ThinkPad_X13_Yoga_Gen_2_Intel_Spec.PDF","» Platform Specifications")</f>
        <v>» Platform Specifications</v>
      </c>
      <c r="LG53" s="30" t="str">
        <f t="shared" si="24"/>
        <v>» Platform Specifications</v>
      </c>
      <c r="LH53" s="30" t="str">
        <f t="shared" si="24"/>
        <v>» Platform Specifications</v>
      </c>
      <c r="LI53" s="30" t="str">
        <f t="shared" si="24"/>
        <v>» Platform Specifications</v>
      </c>
      <c r="LJ53" s="30" t="str">
        <f t="shared" si="24"/>
        <v>» Platform Specifications</v>
      </c>
      <c r="LL53" s="30" t="str">
        <f t="shared" ref="LL53" si="25">HYPERLINK("https://psref.lenovo.com/syspool/Sys/PDF/ThinkPad/ThinkPad_X1_Nano_Gen_1/ThinkPad_X1_Nano_Gen_1_Spec.PDF","» Platform Specifications")</f>
        <v>» Platform Specifications</v>
      </c>
      <c r="LN53" s="30" t="str">
        <f t="shared" ref="LN53:LY53" si="26">HYPERLINK("https://psref.lenovo.com/syspool/Sys/PDF/ThinkPad/ThinkPad_X1_Carbon_Gen_8/ThinkPad_X1_Carbon_Gen_8_Spec.PDF","» Platform Specifications")</f>
        <v>» Platform Specifications</v>
      </c>
      <c r="LO53" s="30" t="str">
        <f t="shared" si="26"/>
        <v>» Platform Specifications</v>
      </c>
      <c r="LP53" s="30" t="str">
        <f t="shared" si="26"/>
        <v>» Platform Specifications</v>
      </c>
      <c r="LQ53" s="30" t="str">
        <f t="shared" si="26"/>
        <v>» Platform Specifications</v>
      </c>
      <c r="LR53" s="30" t="str">
        <f t="shared" si="26"/>
        <v>» Platform Specifications</v>
      </c>
      <c r="LS53" s="30" t="str">
        <f t="shared" si="26"/>
        <v>» Platform Specifications</v>
      </c>
      <c r="LT53" s="30" t="str">
        <f t="shared" si="26"/>
        <v>» Platform Specifications</v>
      </c>
      <c r="LU53" s="30" t="str">
        <f t="shared" si="26"/>
        <v>» Platform Specifications</v>
      </c>
      <c r="LV53" s="30" t="str">
        <f t="shared" si="26"/>
        <v>» Platform Specifications</v>
      </c>
      <c r="LW53" s="30" t="str">
        <f t="shared" si="26"/>
        <v>» Platform Specifications</v>
      </c>
      <c r="LX53" s="30" t="str">
        <f t="shared" si="26"/>
        <v>» Platform Specifications</v>
      </c>
      <c r="LY53" s="30" t="str">
        <f t="shared" si="26"/>
        <v>» Platform Specifications</v>
      </c>
      <c r="LZ53" s="48"/>
      <c r="MA53" s="58" t="str">
        <f t="shared" ref="MA53:MI53" si="27">HYPERLINK("https://psref.lenovo.com/syspool/Sys/PDF/ThinkPad/ThinkPad_X1_Yoga_Gen_6/ThinkPad_X1_Yoga_Gen_6_Spec.PDF","» Platform Specifications")</f>
        <v>» Platform Specifications</v>
      </c>
      <c r="MB53" s="58" t="str">
        <f t="shared" si="27"/>
        <v>» Platform Specifications</v>
      </c>
      <c r="MC53" s="58" t="str">
        <f t="shared" si="27"/>
        <v>» Platform Specifications</v>
      </c>
      <c r="MD53" s="58" t="str">
        <f t="shared" si="27"/>
        <v>» Platform Specifications</v>
      </c>
      <c r="ME53" s="58" t="str">
        <f t="shared" si="27"/>
        <v>» Platform Specifications</v>
      </c>
      <c r="MF53" s="58" t="str">
        <f t="shared" si="27"/>
        <v>» Platform Specifications</v>
      </c>
      <c r="MG53" s="58" t="str">
        <f t="shared" si="27"/>
        <v>» Platform Specifications</v>
      </c>
      <c r="MH53" s="58" t="str">
        <f t="shared" si="27"/>
        <v>» Platform Specifications</v>
      </c>
      <c r="MI53" s="58" t="str">
        <f t="shared" si="27"/>
        <v>» Platform Specifications</v>
      </c>
      <c r="MK53" s="30" t="str">
        <f>HYPERLINK("https://psref.lenovo.com/syspool/Sys/PDF/ThinkPad/ThinkPad_X1_Titanium_Yoga_Gen_1/ThinkPad_X1_Titanium_Yoga_Gen_1_Spec.PDF","» Platform Specifications")</f>
        <v>» Platform Specifications</v>
      </c>
      <c r="ML53" s="30" t="str">
        <f>HYPERLINK("https://psref.lenovo.com/syspool/Sys/PDF/ThinkPad/ThinkPad_X1_Titanium_Yoga_Gen_1/ThinkPad_X1_Titanium_Yoga_Gen_1_Spec.PDF","» Platform Specifications")</f>
        <v>» Platform Specifications</v>
      </c>
      <c r="MM53" s="48"/>
      <c r="MN53" s="30" t="str">
        <f>HYPERLINK("https://psref.lenovo.com/syspool/Sys/PDF/ThinkPad/ThinkPad_X1_Extreme_Gen_4/ThinkPad_X1_Extreme_Gen_4_Spec.pdf","» Platform Specifications")</f>
        <v>» Platform Specifications</v>
      </c>
      <c r="MO53" s="30" t="str">
        <f>HYPERLINK("https://psref.lenovo.com/syspool/Sys/PDF/ThinkPad/ThinkPad_X1_Extreme_Gen_4/ThinkPad_X1_Extreme_Gen_4_Spec.pdf","» Platform Specifications")</f>
        <v>» Platform Specifications</v>
      </c>
      <c r="MP53" s="30" t="str">
        <f>HYPERLINK("https://psref.lenovo.com/syspool/Sys/PDF/ThinkPad/ThinkPad_X1_Extreme_Gen_4/ThinkPad_X1_Extreme_Gen_4_Spec.pdf","» Platform Specifications")</f>
        <v>» Platform Specifications</v>
      </c>
      <c r="MQ53" s="30" t="str">
        <f>HYPERLINK("https://psref.lenovo.com/syspool/Sys/PDF/ThinkPad/ThinkPad_X1_Extreme_Gen_4/ThinkPad_X1_Extreme_Gen_4_Spec.pdf","» Platform Specifications")</f>
        <v>» Platform Specifications</v>
      </c>
      <c r="MR53" s="30" t="str">
        <f>HYPERLINK("https://psref.lenovo.com/syspool/Sys/PDF/ThinkPad/ThinkPad_X1_Extreme_Gen_4/ThinkPad_X1_Extreme_Gen_4_Spec.pdf","» Platform Specifications")</f>
        <v>» Platform Specifications</v>
      </c>
    </row>
    <row r="54" spans="1:356" ht="22.5" customHeight="1" x14ac:dyDescent="0.3">
      <c r="A54" s="28" t="s">
        <v>641</v>
      </c>
      <c r="B54" s="29" t="s">
        <v>679</v>
      </c>
      <c r="D54" s="29" t="s">
        <v>679</v>
      </c>
      <c r="E54" s="29" t="s">
        <v>679</v>
      </c>
      <c r="F54" s="29" t="s">
        <v>679</v>
      </c>
      <c r="G54" s="29" t="s">
        <v>679</v>
      </c>
      <c r="H54" s="29" t="s">
        <v>679</v>
      </c>
      <c r="J54" s="29" t="s">
        <v>679</v>
      </c>
      <c r="K54" s="29" t="s">
        <v>679</v>
      </c>
      <c r="L54" s="29" t="s">
        <v>679</v>
      </c>
      <c r="M54" s="29" t="s">
        <v>679</v>
      </c>
      <c r="O54" s="29" t="s">
        <v>679</v>
      </c>
      <c r="P54" s="29" t="s">
        <v>679</v>
      </c>
      <c r="Q54" s="29"/>
      <c r="R54" s="29" t="s">
        <v>679</v>
      </c>
      <c r="T54" s="29" t="s">
        <v>59</v>
      </c>
      <c r="V54" s="29" t="s">
        <v>59</v>
      </c>
      <c r="W54" s="29" t="s">
        <v>59</v>
      </c>
      <c r="Y54" s="29" t="s">
        <v>59</v>
      </c>
      <c r="Z54" s="29" t="s">
        <v>59</v>
      </c>
      <c r="AB54" s="29" t="s">
        <v>59</v>
      </c>
      <c r="AC54" s="29" t="s">
        <v>59</v>
      </c>
      <c r="AE54" s="29" t="s">
        <v>679</v>
      </c>
      <c r="AG54" s="29" t="s">
        <v>679</v>
      </c>
      <c r="AH54" s="29" t="s">
        <v>679</v>
      </c>
      <c r="AI54" s="29" t="s">
        <v>679</v>
      </c>
      <c r="AK54" s="29" t="s">
        <v>697</v>
      </c>
      <c r="AM54" s="29" t="s">
        <v>1480</v>
      </c>
      <c r="AO54" s="29" t="s">
        <v>59</v>
      </c>
      <c r="AQ54" s="29" t="s">
        <v>679</v>
      </c>
      <c r="AR54" s="29" t="s">
        <v>679</v>
      </c>
      <c r="AS54" s="29" t="s">
        <v>679</v>
      </c>
      <c r="AU54" s="29" t="s">
        <v>679</v>
      </c>
      <c r="AV54" s="29" t="s">
        <v>679</v>
      </c>
      <c r="AW54" s="29" t="s">
        <v>679</v>
      </c>
      <c r="AX54" s="29" t="s">
        <v>679</v>
      </c>
      <c r="AZ54" s="29" t="s">
        <v>59</v>
      </c>
      <c r="BA54" s="29" t="s">
        <v>59</v>
      </c>
      <c r="BB54" s="29" t="s">
        <v>59</v>
      </c>
      <c r="BC54" s="29" t="s">
        <v>59</v>
      </c>
      <c r="BE54" s="29" t="s">
        <v>679</v>
      </c>
      <c r="BF54" s="29" t="s">
        <v>679</v>
      </c>
      <c r="BG54" s="29" t="s">
        <v>679</v>
      </c>
      <c r="BH54" s="29" t="s">
        <v>679</v>
      </c>
      <c r="BI54" s="29" t="s">
        <v>679</v>
      </c>
      <c r="BK54" s="29" t="s">
        <v>679</v>
      </c>
      <c r="BL54" s="29" t="s">
        <v>679</v>
      </c>
      <c r="BM54" s="29" t="s">
        <v>679</v>
      </c>
      <c r="BN54" s="29" t="s">
        <v>679</v>
      </c>
      <c r="BO54" s="29" t="s">
        <v>679</v>
      </c>
      <c r="BQ54" s="29" t="s">
        <v>679</v>
      </c>
      <c r="BS54" s="29" t="s">
        <v>679</v>
      </c>
      <c r="BU54" s="29" t="s">
        <v>679</v>
      </c>
      <c r="BV54" s="29" t="s">
        <v>679</v>
      </c>
      <c r="BW54" s="29" t="s">
        <v>679</v>
      </c>
      <c r="BY54" s="29" t="s">
        <v>679</v>
      </c>
      <c r="BZ54" s="29" t="s">
        <v>679</v>
      </c>
      <c r="CA54" s="29" t="s">
        <v>679</v>
      </c>
      <c r="CC54" s="29" t="s">
        <v>679</v>
      </c>
      <c r="CE54" s="29" t="s">
        <v>679</v>
      </c>
      <c r="CG54" s="29" t="s">
        <v>679</v>
      </c>
      <c r="CH54" s="29" t="s">
        <v>679</v>
      </c>
      <c r="CJ54" s="29" t="s">
        <v>679</v>
      </c>
      <c r="CL54" s="29" t="s">
        <v>679</v>
      </c>
      <c r="CN54" s="29" t="s">
        <v>679</v>
      </c>
      <c r="CP54" s="29" t="s">
        <v>679</v>
      </c>
      <c r="CQ54" s="29" t="s">
        <v>679</v>
      </c>
      <c r="CR54" s="29" t="s">
        <v>679</v>
      </c>
      <c r="CT54" s="29" t="s">
        <v>679</v>
      </c>
      <c r="CV54" s="29" t="s">
        <v>679</v>
      </c>
      <c r="CW54" s="29" t="s">
        <v>679</v>
      </c>
      <c r="CX54" s="29" t="s">
        <v>679</v>
      </c>
      <c r="CZ54" s="29" t="s">
        <v>679</v>
      </c>
      <c r="DB54" s="29" t="s">
        <v>679</v>
      </c>
      <c r="DC54" s="29" t="s">
        <v>679</v>
      </c>
      <c r="DD54" s="29" t="s">
        <v>679</v>
      </c>
      <c r="DF54" s="29" t="s">
        <v>679</v>
      </c>
      <c r="DG54" s="29" t="s">
        <v>679</v>
      </c>
      <c r="DI54" s="29" t="s">
        <v>679</v>
      </c>
      <c r="DJ54" s="29" t="s">
        <v>679</v>
      </c>
      <c r="DK54" s="29" t="s">
        <v>679</v>
      </c>
      <c r="DM54" s="29" t="s">
        <v>779</v>
      </c>
      <c r="DO54" s="29" t="s">
        <v>779</v>
      </c>
      <c r="DP54" s="29" t="s">
        <v>779</v>
      </c>
      <c r="DR54" s="29" t="s">
        <v>59</v>
      </c>
      <c r="DS54" s="29" t="s">
        <v>59</v>
      </c>
      <c r="DT54" s="29" t="s">
        <v>59</v>
      </c>
      <c r="DV54" s="29" t="s">
        <v>1715</v>
      </c>
      <c r="DX54" s="29" t="s">
        <v>779</v>
      </c>
      <c r="DZ54" s="29" t="s">
        <v>779</v>
      </c>
      <c r="EA54" s="29" t="s">
        <v>779</v>
      </c>
      <c r="EB54" s="29" t="s">
        <v>779</v>
      </c>
      <c r="ED54" s="29" t="s">
        <v>779</v>
      </c>
      <c r="EF54" s="29" t="s">
        <v>59</v>
      </c>
      <c r="EG54" s="29" t="s">
        <v>59</v>
      </c>
      <c r="EH54" s="29" t="s">
        <v>59</v>
      </c>
      <c r="EJ54" s="29" t="s">
        <v>59</v>
      </c>
      <c r="EK54" s="29" t="s">
        <v>59</v>
      </c>
      <c r="EL54" s="29" t="s">
        <v>59</v>
      </c>
      <c r="EN54" s="29" t="s">
        <v>679</v>
      </c>
      <c r="EP54" s="29" t="s">
        <v>679</v>
      </c>
      <c r="EQ54" s="29" t="s">
        <v>679</v>
      </c>
      <c r="ER54" s="29" t="s">
        <v>679</v>
      </c>
      <c r="ET54" s="29" t="s">
        <v>679</v>
      </c>
      <c r="EU54" s="29" t="s">
        <v>679</v>
      </c>
      <c r="EV54" s="29" t="s">
        <v>679</v>
      </c>
      <c r="EW54" s="29" t="s">
        <v>679</v>
      </c>
      <c r="EY54" s="29" t="s">
        <v>59</v>
      </c>
      <c r="EZ54" s="29" t="s">
        <v>59</v>
      </c>
      <c r="FA54" s="29" t="s">
        <v>59</v>
      </c>
      <c r="FC54" s="29" t="s">
        <v>679</v>
      </c>
      <c r="FE54" s="29" t="s">
        <v>679</v>
      </c>
      <c r="FF54" s="29" t="s">
        <v>679</v>
      </c>
      <c r="FH54" s="29" t="s">
        <v>679</v>
      </c>
      <c r="FI54" s="29" t="s">
        <v>679</v>
      </c>
      <c r="FJ54" s="29" t="s">
        <v>679</v>
      </c>
      <c r="FK54" s="29" t="s">
        <v>679</v>
      </c>
      <c r="FM54" s="29" t="s">
        <v>679</v>
      </c>
      <c r="FN54" s="29" t="s">
        <v>679</v>
      </c>
      <c r="FO54" s="29" t="s">
        <v>679</v>
      </c>
      <c r="FP54" s="29" t="s">
        <v>679</v>
      </c>
      <c r="FR54" s="29" t="s">
        <v>59</v>
      </c>
      <c r="FT54" s="29" t="s">
        <v>59</v>
      </c>
      <c r="FU54" s="29" t="s">
        <v>59</v>
      </c>
      <c r="FV54" s="29" t="s">
        <v>59</v>
      </c>
      <c r="FW54" s="29" t="s">
        <v>59</v>
      </c>
      <c r="FX54" s="29" t="s">
        <v>59</v>
      </c>
      <c r="FZ54" s="29" t="s">
        <v>679</v>
      </c>
      <c r="GA54" s="29" t="s">
        <v>679</v>
      </c>
      <c r="GB54" s="29" t="s">
        <v>679</v>
      </c>
      <c r="GD54" s="29" t="s">
        <v>59</v>
      </c>
      <c r="GE54" s="29" t="s">
        <v>59</v>
      </c>
      <c r="GF54" s="29" t="s">
        <v>59</v>
      </c>
      <c r="GG54" s="29" t="s">
        <v>59</v>
      </c>
      <c r="GI54" s="29" t="s">
        <v>679</v>
      </c>
      <c r="GJ54" s="29" t="s">
        <v>679</v>
      </c>
      <c r="GK54" s="29" t="s">
        <v>679</v>
      </c>
      <c r="GM54" s="29" t="s">
        <v>59</v>
      </c>
      <c r="GN54" s="29" t="s">
        <v>59</v>
      </c>
      <c r="GO54" s="29" t="s">
        <v>59</v>
      </c>
      <c r="GP54" s="29" t="s">
        <v>59</v>
      </c>
      <c r="GR54" s="29" t="s">
        <v>59</v>
      </c>
      <c r="GS54" s="29" t="s">
        <v>59</v>
      </c>
      <c r="GT54" s="29" t="s">
        <v>59</v>
      </c>
      <c r="GU54" s="29" t="s">
        <v>59</v>
      </c>
      <c r="GW54" s="29" t="s">
        <v>679</v>
      </c>
      <c r="GX54" s="29" t="s">
        <v>679</v>
      </c>
      <c r="GZ54" s="29" t="s">
        <v>679</v>
      </c>
      <c r="HA54" s="29" t="s">
        <v>679</v>
      </c>
      <c r="HB54" s="29" t="s">
        <v>679</v>
      </c>
      <c r="HC54" s="29" t="s">
        <v>679</v>
      </c>
      <c r="HE54" s="29" t="s">
        <v>679</v>
      </c>
      <c r="HF54" s="29" t="s">
        <v>679</v>
      </c>
      <c r="HG54" s="29" t="s">
        <v>679</v>
      </c>
      <c r="HH54" s="29" t="s">
        <v>679</v>
      </c>
      <c r="HI54" s="29" t="s">
        <v>679</v>
      </c>
      <c r="HJ54" s="29" t="s">
        <v>679</v>
      </c>
      <c r="HL54" s="29" t="s">
        <v>679</v>
      </c>
      <c r="HM54" s="29" t="s">
        <v>679</v>
      </c>
      <c r="HN54" s="29" t="s">
        <v>679</v>
      </c>
      <c r="HO54" s="29" t="s">
        <v>679</v>
      </c>
      <c r="HQ54" s="29" t="s">
        <v>679</v>
      </c>
      <c r="HR54" s="29" t="s">
        <v>679</v>
      </c>
      <c r="HS54" s="29" t="s">
        <v>679</v>
      </c>
      <c r="HT54" s="29" t="s">
        <v>679</v>
      </c>
      <c r="HV54" s="29" t="s">
        <v>679</v>
      </c>
      <c r="HW54" s="29" t="s">
        <v>679</v>
      </c>
      <c r="HX54" s="29" t="s">
        <v>679</v>
      </c>
      <c r="HY54" s="29" t="s">
        <v>679</v>
      </c>
      <c r="HZ54" s="29" t="s">
        <v>679</v>
      </c>
      <c r="IA54" s="29" t="s">
        <v>679</v>
      </c>
      <c r="IC54" s="29" t="s">
        <v>679</v>
      </c>
      <c r="ID54" s="29" t="s">
        <v>679</v>
      </c>
      <c r="IE54" s="29" t="s">
        <v>679</v>
      </c>
      <c r="IF54" s="29" t="s">
        <v>679</v>
      </c>
      <c r="IG54" s="29" t="s">
        <v>679</v>
      </c>
      <c r="IH54" s="29" t="s">
        <v>679</v>
      </c>
      <c r="IJ54" s="29" t="s">
        <v>679</v>
      </c>
      <c r="IK54" s="29" t="s">
        <v>679</v>
      </c>
      <c r="IL54" s="29" t="s">
        <v>679</v>
      </c>
      <c r="IM54" s="29" t="s">
        <v>679</v>
      </c>
      <c r="IO54" s="29" t="s">
        <v>679</v>
      </c>
      <c r="IP54" s="29" t="s">
        <v>679</v>
      </c>
      <c r="IQ54" s="29" t="s">
        <v>679</v>
      </c>
      <c r="IR54" s="29" t="s">
        <v>679</v>
      </c>
      <c r="IS54" s="29" t="s">
        <v>679</v>
      </c>
      <c r="IU54" s="29" t="s">
        <v>679</v>
      </c>
      <c r="IV54" s="29" t="s">
        <v>679</v>
      </c>
      <c r="IW54" s="29" t="s">
        <v>679</v>
      </c>
      <c r="IX54" s="29" t="s">
        <v>679</v>
      </c>
      <c r="IY54" s="29" t="s">
        <v>679</v>
      </c>
      <c r="IZ54" s="29" t="s">
        <v>679</v>
      </c>
      <c r="JA54" s="29" t="s">
        <v>679</v>
      </c>
      <c r="JB54" s="29" t="s">
        <v>679</v>
      </c>
      <c r="JC54" s="29" t="s">
        <v>679</v>
      </c>
      <c r="JE54" s="29" t="s">
        <v>679</v>
      </c>
      <c r="JF54" s="29" t="s">
        <v>679</v>
      </c>
      <c r="JG54" s="29" t="s">
        <v>679</v>
      </c>
      <c r="JI54" s="29" t="s">
        <v>779</v>
      </c>
      <c r="JJ54" s="29" t="s">
        <v>779</v>
      </c>
      <c r="JK54" s="29" t="s">
        <v>779</v>
      </c>
      <c r="JL54" s="29" t="s">
        <v>779</v>
      </c>
      <c r="JM54" s="29" t="s">
        <v>779</v>
      </c>
      <c r="JO54" s="29" t="s">
        <v>779</v>
      </c>
      <c r="JP54" s="29" t="s">
        <v>779</v>
      </c>
      <c r="JQ54" s="29" t="s">
        <v>779</v>
      </c>
      <c r="JR54" s="29" t="s">
        <v>779</v>
      </c>
      <c r="JS54" s="29" t="s">
        <v>779</v>
      </c>
      <c r="JT54" s="29" t="s">
        <v>779</v>
      </c>
      <c r="JU54" s="29" t="s">
        <v>779</v>
      </c>
      <c r="JV54" s="29" t="s">
        <v>779</v>
      </c>
      <c r="JX54" s="29" t="s">
        <v>679</v>
      </c>
      <c r="JY54" s="29" t="s">
        <v>679</v>
      </c>
      <c r="JZ54" s="29" t="s">
        <v>679</v>
      </c>
      <c r="KA54" s="29" t="s">
        <v>679</v>
      </c>
      <c r="KB54" s="29" t="s">
        <v>679</v>
      </c>
      <c r="KC54" s="29" t="s">
        <v>679</v>
      </c>
      <c r="KD54" s="29" t="s">
        <v>679</v>
      </c>
      <c r="KE54" s="29"/>
      <c r="KF54" s="29" t="s">
        <v>679</v>
      </c>
      <c r="KG54" s="29" t="s">
        <v>679</v>
      </c>
      <c r="KH54" s="29" t="s">
        <v>679</v>
      </c>
      <c r="KI54" s="29" t="s">
        <v>679</v>
      </c>
      <c r="KJ54" s="29" t="s">
        <v>679</v>
      </c>
      <c r="KK54" s="29" t="s">
        <v>679</v>
      </c>
      <c r="KL54" s="29" t="s">
        <v>679</v>
      </c>
      <c r="KM54" s="29" t="s">
        <v>679</v>
      </c>
      <c r="KO54" s="29" t="s">
        <v>59</v>
      </c>
      <c r="KQ54" s="29" t="s">
        <v>679</v>
      </c>
      <c r="KS54" s="29" t="s">
        <v>779</v>
      </c>
      <c r="KT54" s="29" t="s">
        <v>779</v>
      </c>
      <c r="KV54" s="29" t="s">
        <v>779</v>
      </c>
      <c r="KW54" s="29" t="s">
        <v>779</v>
      </c>
      <c r="KX54" s="29" t="s">
        <v>779</v>
      </c>
      <c r="KY54" s="29" t="s">
        <v>779</v>
      </c>
      <c r="LA54" s="29" t="s">
        <v>779</v>
      </c>
      <c r="LB54" s="29" t="s">
        <v>779</v>
      </c>
      <c r="LD54" s="29" t="s">
        <v>59</v>
      </c>
      <c r="LF54" s="29" t="s">
        <v>779</v>
      </c>
      <c r="LG54" s="29" t="s">
        <v>779</v>
      </c>
      <c r="LH54" s="29" t="s">
        <v>779</v>
      </c>
      <c r="LI54" s="29" t="s">
        <v>779</v>
      </c>
      <c r="LJ54" s="29" t="s">
        <v>779</v>
      </c>
      <c r="LL54" s="31" t="s">
        <v>646</v>
      </c>
      <c r="LN54" s="29" t="s">
        <v>779</v>
      </c>
      <c r="LO54" s="29" t="s">
        <v>779</v>
      </c>
      <c r="LP54" s="29" t="s">
        <v>779</v>
      </c>
      <c r="LQ54" s="29" t="s">
        <v>779</v>
      </c>
      <c r="LR54" s="29" t="s">
        <v>779</v>
      </c>
      <c r="LS54" s="29" t="s">
        <v>779</v>
      </c>
      <c r="LT54" s="29" t="s">
        <v>779</v>
      </c>
      <c r="LU54" s="29" t="s">
        <v>779</v>
      </c>
      <c r="LV54" s="29" t="s">
        <v>779</v>
      </c>
      <c r="LW54" s="29" t="s">
        <v>779</v>
      </c>
      <c r="LX54" s="29" t="s">
        <v>779</v>
      </c>
      <c r="LY54" s="29" t="s">
        <v>779</v>
      </c>
      <c r="MA54" s="16" t="s">
        <v>779</v>
      </c>
      <c r="MB54" s="16" t="s">
        <v>779</v>
      </c>
      <c r="MC54" s="16" t="s">
        <v>779</v>
      </c>
      <c r="MD54" s="16" t="s">
        <v>779</v>
      </c>
      <c r="ME54" s="16" t="s">
        <v>779</v>
      </c>
      <c r="MF54" s="16" t="s">
        <v>779</v>
      </c>
      <c r="MG54" s="16" t="s">
        <v>779</v>
      </c>
      <c r="MH54" s="29" t="s">
        <v>779</v>
      </c>
      <c r="MI54" s="29" t="s">
        <v>779</v>
      </c>
      <c r="MK54" s="29" t="s">
        <v>59</v>
      </c>
      <c r="ML54" s="29" t="s">
        <v>59</v>
      </c>
      <c r="MN54" s="29" t="s">
        <v>679</v>
      </c>
      <c r="MO54" s="29" t="s">
        <v>679</v>
      </c>
      <c r="MP54" s="29" t="s">
        <v>679</v>
      </c>
      <c r="MQ54" s="29" t="s">
        <v>679</v>
      </c>
      <c r="MR54" s="29" t="s">
        <v>679</v>
      </c>
    </row>
    <row r="55" spans="1:356" ht="52.5" customHeight="1" x14ac:dyDescent="0.3">
      <c r="A55" s="28" t="s">
        <v>642</v>
      </c>
      <c r="B55" s="29" t="s">
        <v>1032</v>
      </c>
      <c r="D55" s="29" t="s">
        <v>1032</v>
      </c>
      <c r="E55" s="29" t="s">
        <v>1032</v>
      </c>
      <c r="F55" s="29" t="s">
        <v>1032</v>
      </c>
      <c r="G55" s="29" t="s">
        <v>1032</v>
      </c>
      <c r="H55" s="29" t="s">
        <v>1032</v>
      </c>
      <c r="J55" s="29" t="s">
        <v>1210</v>
      </c>
      <c r="K55" s="29" t="s">
        <v>1210</v>
      </c>
      <c r="L55" s="29" t="s">
        <v>1210</v>
      </c>
      <c r="M55" s="29" t="s">
        <v>1210</v>
      </c>
      <c r="O55" s="29" t="s">
        <v>647</v>
      </c>
      <c r="P55" s="29" t="s">
        <v>647</v>
      </c>
      <c r="R55" s="29" t="s">
        <v>647</v>
      </c>
      <c r="T55" s="29" t="s">
        <v>59</v>
      </c>
      <c r="V55" s="29" t="s">
        <v>59</v>
      </c>
      <c r="W55" s="29" t="s">
        <v>59</v>
      </c>
      <c r="Y55" s="29" t="s">
        <v>59</v>
      </c>
      <c r="Z55" s="29" t="s">
        <v>59</v>
      </c>
      <c r="AB55" s="29" t="s">
        <v>59</v>
      </c>
      <c r="AC55" s="29" t="s">
        <v>59</v>
      </c>
      <c r="AE55" s="29" t="s">
        <v>680</v>
      </c>
      <c r="AG55" s="29" t="s">
        <v>680</v>
      </c>
      <c r="AH55" s="29" t="s">
        <v>680</v>
      </c>
      <c r="AI55" s="29" t="s">
        <v>680</v>
      </c>
      <c r="AK55" s="29" t="s">
        <v>698</v>
      </c>
      <c r="AM55" s="29" t="s">
        <v>1192</v>
      </c>
      <c r="AO55" s="29" t="s">
        <v>59</v>
      </c>
      <c r="AQ55" s="29" t="s">
        <v>680</v>
      </c>
      <c r="AR55" s="29" t="s">
        <v>680</v>
      </c>
      <c r="AS55" s="29" t="s">
        <v>680</v>
      </c>
      <c r="AU55" s="29" t="s">
        <v>680</v>
      </c>
      <c r="AV55" s="29" t="s">
        <v>680</v>
      </c>
      <c r="AW55" s="29" t="s">
        <v>680</v>
      </c>
      <c r="AX55" s="29" t="s">
        <v>680</v>
      </c>
      <c r="AZ55" s="29" t="s">
        <v>59</v>
      </c>
      <c r="BA55" s="29" t="s">
        <v>59</v>
      </c>
      <c r="BB55" s="29" t="s">
        <v>59</v>
      </c>
      <c r="BC55" s="29" t="s">
        <v>59</v>
      </c>
      <c r="BE55" s="29" t="s">
        <v>680</v>
      </c>
      <c r="BF55" s="29" t="s">
        <v>680</v>
      </c>
      <c r="BG55" s="29" t="s">
        <v>680</v>
      </c>
      <c r="BH55" s="29" t="s">
        <v>680</v>
      </c>
      <c r="BI55" s="29" t="s">
        <v>680</v>
      </c>
      <c r="BK55" s="29" t="s">
        <v>680</v>
      </c>
      <c r="BL55" s="29" t="s">
        <v>680</v>
      </c>
      <c r="BM55" s="29" t="s">
        <v>680</v>
      </c>
      <c r="BN55" s="29" t="s">
        <v>680</v>
      </c>
      <c r="BO55" s="29" t="s">
        <v>680</v>
      </c>
      <c r="BQ55" s="29" t="s">
        <v>1210</v>
      </c>
      <c r="BS55" s="29" t="s">
        <v>1210</v>
      </c>
      <c r="BU55" s="29" t="s">
        <v>680</v>
      </c>
      <c r="BV55" s="29" t="s">
        <v>680</v>
      </c>
      <c r="BW55" s="29" t="s">
        <v>680</v>
      </c>
      <c r="BY55" s="29" t="s">
        <v>680</v>
      </c>
      <c r="BZ55" s="29" t="s">
        <v>680</v>
      </c>
      <c r="CA55" s="29" t="s">
        <v>680</v>
      </c>
      <c r="CC55" s="29" t="s">
        <v>1210</v>
      </c>
      <c r="CE55" s="29" t="s">
        <v>680</v>
      </c>
      <c r="CG55" s="29" t="s">
        <v>680</v>
      </c>
      <c r="CH55" s="29" t="s">
        <v>680</v>
      </c>
      <c r="CJ55" s="29" t="s">
        <v>1210</v>
      </c>
      <c r="CL55" s="29" t="s">
        <v>680</v>
      </c>
      <c r="CN55" s="29" t="s">
        <v>680</v>
      </c>
      <c r="CP55" s="29" t="s">
        <v>680</v>
      </c>
      <c r="CQ55" s="29" t="s">
        <v>680</v>
      </c>
      <c r="CR55" s="29" t="s">
        <v>680</v>
      </c>
      <c r="CT55" s="29" t="s">
        <v>1210</v>
      </c>
      <c r="CV55" s="29" t="s">
        <v>680</v>
      </c>
      <c r="CW55" s="29" t="s">
        <v>680</v>
      </c>
      <c r="CX55" s="29" t="s">
        <v>680</v>
      </c>
      <c r="CZ55" s="29" t="s">
        <v>1210</v>
      </c>
      <c r="DB55" s="29" t="s">
        <v>1032</v>
      </c>
      <c r="DC55" s="29" t="s">
        <v>1032</v>
      </c>
      <c r="DD55" s="29" t="s">
        <v>1032</v>
      </c>
      <c r="DF55" s="29" t="s">
        <v>680</v>
      </c>
      <c r="DG55" s="29" t="s">
        <v>680</v>
      </c>
      <c r="DI55" s="29" t="s">
        <v>680</v>
      </c>
      <c r="DJ55" s="29" t="s">
        <v>680</v>
      </c>
      <c r="DK55" s="29" t="s">
        <v>680</v>
      </c>
      <c r="DM55" s="29" t="s">
        <v>647</v>
      </c>
      <c r="DO55" s="29" t="s">
        <v>647</v>
      </c>
      <c r="DP55" s="29" t="s">
        <v>647</v>
      </c>
      <c r="DR55" s="29" t="s">
        <v>59</v>
      </c>
      <c r="DS55" s="29" t="s">
        <v>59</v>
      </c>
      <c r="DT55" s="29" t="s">
        <v>59</v>
      </c>
      <c r="DV55" s="29" t="s">
        <v>1716</v>
      </c>
      <c r="DX55" s="29" t="s">
        <v>647</v>
      </c>
      <c r="DZ55" s="29" t="s">
        <v>647</v>
      </c>
      <c r="EA55" s="29" t="s">
        <v>647</v>
      </c>
      <c r="EB55" s="29" t="s">
        <v>647</v>
      </c>
      <c r="ED55" s="29" t="s">
        <v>647</v>
      </c>
      <c r="EF55" s="29" t="s">
        <v>59</v>
      </c>
      <c r="EG55" s="29" t="s">
        <v>59</v>
      </c>
      <c r="EH55" s="29" t="s">
        <v>59</v>
      </c>
      <c r="EJ55" s="29" t="s">
        <v>59</v>
      </c>
      <c r="EK55" s="29" t="s">
        <v>59</v>
      </c>
      <c r="EL55" s="29" t="s">
        <v>59</v>
      </c>
      <c r="EN55" s="29" t="s">
        <v>1814</v>
      </c>
      <c r="EP55" s="29" t="s">
        <v>680</v>
      </c>
      <c r="EQ55" s="29" t="s">
        <v>680</v>
      </c>
      <c r="ER55" s="29" t="s">
        <v>680</v>
      </c>
      <c r="ET55" s="29" t="s">
        <v>1210</v>
      </c>
      <c r="EU55" s="29" t="s">
        <v>1210</v>
      </c>
      <c r="EV55" s="29" t="s">
        <v>1210</v>
      </c>
      <c r="EW55" s="29" t="s">
        <v>1210</v>
      </c>
      <c r="EY55" s="29" t="s">
        <v>59</v>
      </c>
      <c r="EZ55" s="29" t="s">
        <v>59</v>
      </c>
      <c r="FA55" s="29" t="s">
        <v>59</v>
      </c>
      <c r="FC55" s="29" t="s">
        <v>1210</v>
      </c>
      <c r="FE55" s="29" t="s">
        <v>680</v>
      </c>
      <c r="FF55" s="29" t="s">
        <v>680</v>
      </c>
      <c r="FH55" s="29" t="s">
        <v>680</v>
      </c>
      <c r="FI55" s="29" t="s">
        <v>680</v>
      </c>
      <c r="FJ55" s="29" t="s">
        <v>680</v>
      </c>
      <c r="FK55" s="29" t="s">
        <v>680</v>
      </c>
      <c r="FM55" s="29" t="s">
        <v>1210</v>
      </c>
      <c r="FN55" s="29" t="s">
        <v>1210</v>
      </c>
      <c r="FO55" s="29" t="s">
        <v>1210</v>
      </c>
      <c r="FP55" s="29" t="s">
        <v>1210</v>
      </c>
      <c r="FR55" s="29" t="s">
        <v>59</v>
      </c>
      <c r="FT55" s="29" t="s">
        <v>59</v>
      </c>
      <c r="FU55" s="29" t="s">
        <v>59</v>
      </c>
      <c r="FV55" s="29" t="s">
        <v>59</v>
      </c>
      <c r="FW55" s="29" t="s">
        <v>59</v>
      </c>
      <c r="FX55" s="29" t="s">
        <v>59</v>
      </c>
      <c r="FZ55" s="29" t="s">
        <v>647</v>
      </c>
      <c r="GA55" s="29" t="s">
        <v>647</v>
      </c>
      <c r="GB55" s="29" t="s">
        <v>647</v>
      </c>
      <c r="GD55" s="29" t="s">
        <v>59</v>
      </c>
      <c r="GE55" s="29" t="s">
        <v>59</v>
      </c>
      <c r="GF55" s="29" t="s">
        <v>59</v>
      </c>
      <c r="GG55" s="29" t="s">
        <v>59</v>
      </c>
      <c r="GI55" s="29" t="s">
        <v>647</v>
      </c>
      <c r="GJ55" s="29" t="s">
        <v>647</v>
      </c>
      <c r="GK55" s="29" t="s">
        <v>647</v>
      </c>
      <c r="GM55" s="29" t="s">
        <v>59</v>
      </c>
      <c r="GN55" s="29" t="s">
        <v>59</v>
      </c>
      <c r="GO55" s="29" t="s">
        <v>59</v>
      </c>
      <c r="GP55" s="29" t="s">
        <v>59</v>
      </c>
      <c r="GR55" s="29" t="s">
        <v>59</v>
      </c>
      <c r="GS55" s="29" t="s">
        <v>59</v>
      </c>
      <c r="GT55" s="29" t="s">
        <v>59</v>
      </c>
      <c r="GU55" s="29" t="s">
        <v>59</v>
      </c>
      <c r="GW55" s="29" t="s">
        <v>1032</v>
      </c>
      <c r="GX55" s="29" t="s">
        <v>1032</v>
      </c>
      <c r="GZ55" s="29" t="s">
        <v>1032</v>
      </c>
      <c r="HA55" s="29" t="s">
        <v>1032</v>
      </c>
      <c r="HB55" s="29" t="s">
        <v>1032</v>
      </c>
      <c r="HC55" s="29" t="s">
        <v>1032</v>
      </c>
      <c r="HE55" s="29" t="s">
        <v>1032</v>
      </c>
      <c r="HF55" s="29" t="s">
        <v>1032</v>
      </c>
      <c r="HG55" s="29" t="s">
        <v>1032</v>
      </c>
      <c r="HH55" s="29" t="s">
        <v>1032</v>
      </c>
      <c r="HI55" s="29" t="s">
        <v>1032</v>
      </c>
      <c r="HJ55" s="29" t="s">
        <v>1032</v>
      </c>
      <c r="HL55" s="29" t="s">
        <v>1032</v>
      </c>
      <c r="HM55" s="29" t="s">
        <v>1032</v>
      </c>
      <c r="HN55" s="29" t="s">
        <v>1032</v>
      </c>
      <c r="HO55" s="29" t="s">
        <v>1032</v>
      </c>
      <c r="HQ55" s="29" t="s">
        <v>1032</v>
      </c>
      <c r="HR55" s="29" t="s">
        <v>1032</v>
      </c>
      <c r="HS55" s="29" t="s">
        <v>1032</v>
      </c>
      <c r="HT55" s="29" t="s">
        <v>1032</v>
      </c>
      <c r="HV55" s="29" t="s">
        <v>1032</v>
      </c>
      <c r="HW55" s="29" t="s">
        <v>1032</v>
      </c>
      <c r="HX55" s="29" t="s">
        <v>1032</v>
      </c>
      <c r="HY55" s="29" t="s">
        <v>1032</v>
      </c>
      <c r="HZ55" s="29" t="s">
        <v>1032</v>
      </c>
      <c r="IA55" s="29" t="s">
        <v>1032</v>
      </c>
      <c r="IC55" s="29" t="s">
        <v>1032</v>
      </c>
      <c r="ID55" s="29" t="s">
        <v>1032</v>
      </c>
      <c r="IE55" s="29" t="s">
        <v>1032</v>
      </c>
      <c r="IF55" s="29" t="s">
        <v>1032</v>
      </c>
      <c r="IG55" s="29" t="s">
        <v>1032</v>
      </c>
      <c r="IH55" s="29" t="s">
        <v>1032</v>
      </c>
      <c r="IJ55" s="29" t="s">
        <v>1210</v>
      </c>
      <c r="IK55" s="29" t="s">
        <v>1210</v>
      </c>
      <c r="IL55" s="29" t="s">
        <v>1210</v>
      </c>
      <c r="IM55" s="29" t="s">
        <v>1210</v>
      </c>
      <c r="IO55" s="29" t="s">
        <v>753</v>
      </c>
      <c r="IP55" s="29" t="s">
        <v>753</v>
      </c>
      <c r="IQ55" s="29" t="s">
        <v>753</v>
      </c>
      <c r="IR55" s="29" t="s">
        <v>753</v>
      </c>
      <c r="IS55" s="29" t="s">
        <v>753</v>
      </c>
      <c r="IU55" s="29" t="s">
        <v>753</v>
      </c>
      <c r="IV55" s="29" t="s">
        <v>753</v>
      </c>
      <c r="IW55" s="29" t="s">
        <v>753</v>
      </c>
      <c r="IX55" s="29" t="s">
        <v>753</v>
      </c>
      <c r="IY55" s="29" t="s">
        <v>753</v>
      </c>
      <c r="IZ55" s="29" t="s">
        <v>753</v>
      </c>
      <c r="JA55" s="29" t="s">
        <v>753</v>
      </c>
      <c r="JB55" s="29" t="s">
        <v>753</v>
      </c>
      <c r="JC55" s="29" t="s">
        <v>753</v>
      </c>
      <c r="JE55" s="29" t="s">
        <v>647</v>
      </c>
      <c r="JF55" s="29" t="s">
        <v>647</v>
      </c>
      <c r="JG55" s="29" t="s">
        <v>647</v>
      </c>
      <c r="JI55" s="29" t="s">
        <v>647</v>
      </c>
      <c r="JJ55" s="29" t="s">
        <v>647</v>
      </c>
      <c r="JK55" s="29" t="s">
        <v>647</v>
      </c>
      <c r="JL55" s="29" t="s">
        <v>647</v>
      </c>
      <c r="JM55" s="29" t="s">
        <v>647</v>
      </c>
      <c r="JO55" s="29" t="s">
        <v>647</v>
      </c>
      <c r="JP55" s="29" t="s">
        <v>647</v>
      </c>
      <c r="JQ55" s="29" t="s">
        <v>647</v>
      </c>
      <c r="JR55" s="29" t="s">
        <v>647</v>
      </c>
      <c r="JS55" s="29" t="s">
        <v>647</v>
      </c>
      <c r="JT55" s="29" t="s">
        <v>647</v>
      </c>
      <c r="JU55" s="29" t="s">
        <v>647</v>
      </c>
      <c r="JV55" s="29" t="s">
        <v>647</v>
      </c>
      <c r="JX55" s="29" t="s">
        <v>795</v>
      </c>
      <c r="JY55" s="29" t="s">
        <v>795</v>
      </c>
      <c r="JZ55" s="29" t="s">
        <v>795</v>
      </c>
      <c r="KA55" s="29" t="s">
        <v>795</v>
      </c>
      <c r="KB55" s="29" t="s">
        <v>795</v>
      </c>
      <c r="KC55" s="29" t="s">
        <v>795</v>
      </c>
      <c r="KD55" s="29" t="s">
        <v>795</v>
      </c>
      <c r="KF55" s="29" t="s">
        <v>795</v>
      </c>
      <c r="KG55" s="29" t="s">
        <v>795</v>
      </c>
      <c r="KH55" s="29" t="s">
        <v>795</v>
      </c>
      <c r="KI55" s="29" t="s">
        <v>795</v>
      </c>
      <c r="KJ55" s="29" t="s">
        <v>795</v>
      </c>
      <c r="KK55" s="29" t="s">
        <v>795</v>
      </c>
      <c r="KL55" s="29" t="s">
        <v>795</v>
      </c>
      <c r="KM55" s="29" t="s">
        <v>795</v>
      </c>
      <c r="KO55" s="29" t="s">
        <v>59</v>
      </c>
      <c r="KQ55" s="29" t="s">
        <v>647</v>
      </c>
      <c r="KS55" s="29" t="s">
        <v>976</v>
      </c>
      <c r="KT55" s="29" t="s">
        <v>976</v>
      </c>
      <c r="KV55" s="31" t="s">
        <v>816</v>
      </c>
      <c r="KW55" s="31" t="s">
        <v>816</v>
      </c>
      <c r="KX55" s="31" t="s">
        <v>816</v>
      </c>
      <c r="KY55" s="31" t="s">
        <v>816</v>
      </c>
      <c r="LA55" s="31" t="s">
        <v>816</v>
      </c>
      <c r="LB55" s="31" t="s">
        <v>816</v>
      </c>
      <c r="LD55" s="29" t="s">
        <v>59</v>
      </c>
      <c r="LF55" s="29" t="s">
        <v>647</v>
      </c>
      <c r="LG55" s="29" t="s">
        <v>647</v>
      </c>
      <c r="LH55" s="29" t="s">
        <v>647</v>
      </c>
      <c r="LI55" s="29" t="s">
        <v>647</v>
      </c>
      <c r="LJ55" s="29" t="s">
        <v>647</v>
      </c>
      <c r="LL55" s="29" t="s">
        <v>647</v>
      </c>
      <c r="LN55" s="29" t="s">
        <v>843</v>
      </c>
      <c r="LO55" s="29" t="s">
        <v>843</v>
      </c>
      <c r="LP55" s="29" t="s">
        <v>843</v>
      </c>
      <c r="LQ55" s="29" t="s">
        <v>843</v>
      </c>
      <c r="LR55" s="29" t="s">
        <v>843</v>
      </c>
      <c r="LS55" s="29" t="s">
        <v>843</v>
      </c>
      <c r="LT55" s="29" t="s">
        <v>843</v>
      </c>
      <c r="LU55" s="29" t="s">
        <v>843</v>
      </c>
      <c r="LV55" s="29" t="s">
        <v>843</v>
      </c>
      <c r="LW55" s="29" t="s">
        <v>843</v>
      </c>
      <c r="LX55" s="29" t="s">
        <v>843</v>
      </c>
      <c r="LY55" s="29" t="s">
        <v>843</v>
      </c>
      <c r="MA55" s="29" t="s">
        <v>843</v>
      </c>
      <c r="MB55" s="29" t="s">
        <v>843</v>
      </c>
      <c r="MC55" s="29" t="s">
        <v>843</v>
      </c>
      <c r="MD55" s="29" t="s">
        <v>843</v>
      </c>
      <c r="ME55" s="29" t="s">
        <v>843</v>
      </c>
      <c r="MF55" s="29" t="s">
        <v>843</v>
      </c>
      <c r="MG55" s="29" t="s">
        <v>843</v>
      </c>
      <c r="MH55" s="29" t="s">
        <v>843</v>
      </c>
      <c r="MI55" s="29" t="s">
        <v>843</v>
      </c>
      <c r="MK55" s="29" t="s">
        <v>59</v>
      </c>
      <c r="ML55" s="29" t="s">
        <v>59</v>
      </c>
      <c r="MN55" s="29" t="s">
        <v>1032</v>
      </c>
      <c r="MO55" s="29" t="s">
        <v>1032</v>
      </c>
      <c r="MP55" s="29" t="s">
        <v>1032</v>
      </c>
      <c r="MQ55" s="29" t="s">
        <v>1032</v>
      </c>
      <c r="MR55" s="29" t="s">
        <v>1032</v>
      </c>
    </row>
    <row r="56" spans="1:356" ht="52.5" customHeight="1" x14ac:dyDescent="0.3">
      <c r="A56" s="28" t="s">
        <v>643</v>
      </c>
      <c r="B56" s="29" t="s">
        <v>1033</v>
      </c>
      <c r="D56" s="29" t="s">
        <v>1033</v>
      </c>
      <c r="E56" s="29" t="s">
        <v>1033</v>
      </c>
      <c r="F56" s="29" t="s">
        <v>1033</v>
      </c>
      <c r="G56" s="29" t="s">
        <v>1033</v>
      </c>
      <c r="H56" s="29" t="s">
        <v>1033</v>
      </c>
      <c r="J56" s="29" t="s">
        <v>1579</v>
      </c>
      <c r="K56" s="29" t="s">
        <v>1579</v>
      </c>
      <c r="L56" s="29" t="s">
        <v>1579</v>
      </c>
      <c r="M56" s="29" t="s">
        <v>1580</v>
      </c>
      <c r="O56" s="29" t="s">
        <v>1092</v>
      </c>
      <c r="P56" s="29" t="s">
        <v>1092</v>
      </c>
      <c r="R56" s="29" t="s">
        <v>976</v>
      </c>
      <c r="T56" s="31" t="s">
        <v>169</v>
      </c>
      <c r="V56" s="16" t="s">
        <v>1573</v>
      </c>
      <c r="W56" s="16" t="s">
        <v>1573</v>
      </c>
      <c r="Y56" s="29" t="s">
        <v>184</v>
      </c>
      <c r="Z56" s="29" t="s">
        <v>184</v>
      </c>
      <c r="AB56" s="29" t="s">
        <v>184</v>
      </c>
      <c r="AC56" s="29" t="s">
        <v>184</v>
      </c>
      <c r="AE56" s="29" t="s">
        <v>682</v>
      </c>
      <c r="AG56" s="29" t="s">
        <v>681</v>
      </c>
      <c r="AH56" s="29" t="s">
        <v>682</v>
      </c>
      <c r="AI56" s="29" t="s">
        <v>682</v>
      </c>
      <c r="AK56" s="29" t="s">
        <v>699</v>
      </c>
      <c r="AM56" s="29" t="s">
        <v>1479</v>
      </c>
      <c r="AO56" s="29" t="s">
        <v>198</v>
      </c>
      <c r="AQ56" s="29" t="s">
        <v>681</v>
      </c>
      <c r="AR56" s="29" t="s">
        <v>682</v>
      </c>
      <c r="AS56" s="29" t="s">
        <v>682</v>
      </c>
      <c r="AU56" s="29" t="s">
        <v>681</v>
      </c>
      <c r="AV56" s="29" t="s">
        <v>681</v>
      </c>
      <c r="AW56" s="29" t="s">
        <v>682</v>
      </c>
      <c r="AX56" s="29" t="s">
        <v>682</v>
      </c>
      <c r="AZ56" s="29" t="s">
        <v>138</v>
      </c>
      <c r="BA56" s="29" t="s">
        <v>138</v>
      </c>
      <c r="BB56" s="29" t="s">
        <v>138</v>
      </c>
      <c r="BC56" s="29" t="s">
        <v>138</v>
      </c>
      <c r="BE56" s="29" t="s">
        <v>959</v>
      </c>
      <c r="BF56" s="29" t="s">
        <v>959</v>
      </c>
      <c r="BG56" s="29" t="s">
        <v>959</v>
      </c>
      <c r="BH56" s="29" t="s">
        <v>959</v>
      </c>
      <c r="BI56" s="29" t="s">
        <v>959</v>
      </c>
      <c r="BK56" s="29" t="s">
        <v>959</v>
      </c>
      <c r="BL56" s="29" t="s">
        <v>959</v>
      </c>
      <c r="BM56" s="29" t="s">
        <v>959</v>
      </c>
      <c r="BN56" s="29" t="s">
        <v>959</v>
      </c>
      <c r="BO56" s="29" t="s">
        <v>959</v>
      </c>
      <c r="BQ56" s="29" t="s">
        <v>682</v>
      </c>
      <c r="BS56" s="29" t="s">
        <v>1780</v>
      </c>
      <c r="BU56" s="29" t="s">
        <v>724</v>
      </c>
      <c r="BV56" s="29" t="s">
        <v>725</v>
      </c>
      <c r="BW56" s="29" t="s">
        <v>725</v>
      </c>
      <c r="BY56" s="29" t="s">
        <v>724</v>
      </c>
      <c r="BZ56" s="29" t="s">
        <v>725</v>
      </c>
      <c r="CA56" s="29" t="s">
        <v>725</v>
      </c>
      <c r="CC56" s="29" t="s">
        <v>1682</v>
      </c>
      <c r="CE56" s="29" t="s">
        <v>725</v>
      </c>
      <c r="CG56" s="29" t="s">
        <v>725</v>
      </c>
      <c r="CH56" s="29" t="s">
        <v>725</v>
      </c>
      <c r="CJ56" s="29" t="s">
        <v>1682</v>
      </c>
      <c r="CL56" s="29" t="s">
        <v>724</v>
      </c>
      <c r="CN56" s="29" t="s">
        <v>724</v>
      </c>
      <c r="CP56" s="29" t="s">
        <v>724</v>
      </c>
      <c r="CQ56" s="29" t="s">
        <v>725</v>
      </c>
      <c r="CR56" s="29" t="s">
        <v>725</v>
      </c>
      <c r="CT56" s="29" t="s">
        <v>1693</v>
      </c>
      <c r="CV56" s="29" t="s">
        <v>725</v>
      </c>
      <c r="CW56" s="29" t="s">
        <v>725</v>
      </c>
      <c r="CX56" s="29" t="s">
        <v>725</v>
      </c>
      <c r="CZ56" s="29" t="s">
        <v>1693</v>
      </c>
      <c r="DB56" s="29" t="s">
        <v>1461</v>
      </c>
      <c r="DC56" s="29" t="s">
        <v>1461</v>
      </c>
      <c r="DD56" s="29" t="s">
        <v>1461</v>
      </c>
      <c r="DF56" s="29" t="s">
        <v>1130</v>
      </c>
      <c r="DG56" s="29" t="s">
        <v>1131</v>
      </c>
      <c r="DI56" s="29" t="s">
        <v>1130</v>
      </c>
      <c r="DJ56" s="29" t="s">
        <v>1131</v>
      </c>
      <c r="DK56" s="29" t="s">
        <v>1131</v>
      </c>
      <c r="DM56" s="29" t="s">
        <v>976</v>
      </c>
      <c r="DO56" s="29" t="s">
        <v>976</v>
      </c>
      <c r="DP56" s="29" t="s">
        <v>976</v>
      </c>
      <c r="DR56" s="29" t="s">
        <v>430</v>
      </c>
      <c r="DS56" s="29" t="s">
        <v>430</v>
      </c>
      <c r="DT56" s="29" t="s">
        <v>430</v>
      </c>
      <c r="DV56" s="29" t="s">
        <v>1717</v>
      </c>
      <c r="DX56" s="29" t="s">
        <v>780</v>
      </c>
      <c r="DZ56" s="29" t="s">
        <v>780</v>
      </c>
      <c r="EA56" s="29" t="s">
        <v>780</v>
      </c>
      <c r="EB56" s="29" t="s">
        <v>780</v>
      </c>
      <c r="ED56" s="29" t="s">
        <v>780</v>
      </c>
      <c r="EF56" s="29" t="s">
        <v>476</v>
      </c>
      <c r="EG56" s="29" t="s">
        <v>476</v>
      </c>
      <c r="EH56" s="29" t="s">
        <v>476</v>
      </c>
      <c r="EJ56" s="29" t="s">
        <v>476</v>
      </c>
      <c r="EK56" s="29" t="s">
        <v>476</v>
      </c>
      <c r="EL56" s="29" t="s">
        <v>476</v>
      </c>
      <c r="EN56" s="29" t="s">
        <v>682</v>
      </c>
      <c r="EP56" s="29" t="s">
        <v>1209</v>
      </c>
      <c r="EQ56" s="29" t="s">
        <v>1209</v>
      </c>
      <c r="ER56" s="29" t="s">
        <v>1209</v>
      </c>
      <c r="ET56" s="29" t="s">
        <v>725</v>
      </c>
      <c r="EU56" s="29" t="s">
        <v>725</v>
      </c>
      <c r="EV56" s="29" t="s">
        <v>725</v>
      </c>
      <c r="EW56" s="29" t="s">
        <v>725</v>
      </c>
      <c r="EY56" s="29" t="s">
        <v>509</v>
      </c>
      <c r="EZ56" s="29" t="s">
        <v>509</v>
      </c>
      <c r="FA56" s="29" t="s">
        <v>509</v>
      </c>
      <c r="FC56" s="29" t="s">
        <v>1673</v>
      </c>
      <c r="FE56" s="29" t="s">
        <v>1151</v>
      </c>
      <c r="FF56" s="29" t="s">
        <v>1151</v>
      </c>
      <c r="FH56" s="29" t="s">
        <v>1151</v>
      </c>
      <c r="FI56" s="29" t="s">
        <v>1151</v>
      </c>
      <c r="FJ56" s="29" t="s">
        <v>1151</v>
      </c>
      <c r="FK56" s="29" t="s">
        <v>1151</v>
      </c>
      <c r="FM56" s="29" t="s">
        <v>725</v>
      </c>
      <c r="FN56" s="29" t="s">
        <v>725</v>
      </c>
      <c r="FO56" s="29" t="s">
        <v>725</v>
      </c>
      <c r="FP56" s="29" t="s">
        <v>725</v>
      </c>
      <c r="FR56" s="29" t="s">
        <v>509</v>
      </c>
      <c r="FT56" s="29" t="s">
        <v>509</v>
      </c>
      <c r="FU56" s="29" t="s">
        <v>509</v>
      </c>
      <c r="FV56" s="29" t="s">
        <v>509</v>
      </c>
      <c r="FW56" s="29" t="s">
        <v>509</v>
      </c>
      <c r="FX56" s="29" t="s">
        <v>509</v>
      </c>
      <c r="FZ56" s="29" t="s">
        <v>1251</v>
      </c>
      <c r="GA56" s="29" t="s">
        <v>1251</v>
      </c>
      <c r="GB56" s="29" t="s">
        <v>1251</v>
      </c>
      <c r="GD56" s="29" t="s">
        <v>491</v>
      </c>
      <c r="GE56" s="29" t="s">
        <v>491</v>
      </c>
      <c r="GF56" s="29" t="s">
        <v>491</v>
      </c>
      <c r="GG56" s="29" t="s">
        <v>491</v>
      </c>
      <c r="GI56" s="29" t="s">
        <v>1251</v>
      </c>
      <c r="GJ56" s="29" t="s">
        <v>1251</v>
      </c>
      <c r="GK56" s="29" t="s">
        <v>1251</v>
      </c>
      <c r="GM56" s="29" t="s">
        <v>491</v>
      </c>
      <c r="GN56" s="29" t="s">
        <v>491</v>
      </c>
      <c r="GO56" s="29" t="s">
        <v>491</v>
      </c>
      <c r="GP56" s="29" t="s">
        <v>491</v>
      </c>
      <c r="GR56" s="29" t="s">
        <v>491</v>
      </c>
      <c r="GS56" s="29" t="s">
        <v>491</v>
      </c>
      <c r="GT56" s="29" t="s">
        <v>491</v>
      </c>
      <c r="GU56" s="29" t="s">
        <v>491</v>
      </c>
      <c r="GW56" s="29" t="s">
        <v>1033</v>
      </c>
      <c r="GX56" s="29" t="s">
        <v>1033</v>
      </c>
      <c r="GZ56" s="29" t="s">
        <v>1069</v>
      </c>
      <c r="HA56" s="29" t="s">
        <v>1069</v>
      </c>
      <c r="HB56" s="29" t="s">
        <v>1069</v>
      </c>
      <c r="HC56" s="29" t="s">
        <v>1069</v>
      </c>
      <c r="HE56" s="29" t="s">
        <v>1045</v>
      </c>
      <c r="HF56" s="29" t="s">
        <v>1045</v>
      </c>
      <c r="HG56" s="29" t="s">
        <v>1045</v>
      </c>
      <c r="HH56" s="29" t="s">
        <v>1046</v>
      </c>
      <c r="HI56" s="29" t="s">
        <v>1046</v>
      </c>
      <c r="HJ56" s="29" t="s">
        <v>1046</v>
      </c>
      <c r="HL56" s="29" t="s">
        <v>1069</v>
      </c>
      <c r="HM56" s="29" t="s">
        <v>1069</v>
      </c>
      <c r="HN56" s="29" t="s">
        <v>1070</v>
      </c>
      <c r="HO56" s="29" t="s">
        <v>1070</v>
      </c>
      <c r="HQ56" s="29" t="s">
        <v>1069</v>
      </c>
      <c r="HR56" s="29" t="s">
        <v>1069</v>
      </c>
      <c r="HS56" s="29" t="s">
        <v>1069</v>
      </c>
      <c r="HT56" s="29" t="s">
        <v>1069</v>
      </c>
      <c r="HV56" s="29" t="s">
        <v>1069</v>
      </c>
      <c r="HW56" s="29" t="s">
        <v>1069</v>
      </c>
      <c r="HX56" s="29" t="s">
        <v>1070</v>
      </c>
      <c r="HY56" s="29" t="s">
        <v>1070</v>
      </c>
      <c r="HZ56" s="29" t="s">
        <v>1070</v>
      </c>
      <c r="IA56" s="29" t="s">
        <v>1070</v>
      </c>
      <c r="IC56" s="29" t="s">
        <v>1069</v>
      </c>
      <c r="ID56" s="29" t="s">
        <v>1069</v>
      </c>
      <c r="IE56" s="29" t="s">
        <v>1070</v>
      </c>
      <c r="IF56" s="29" t="s">
        <v>1070</v>
      </c>
      <c r="IG56" s="29" t="s">
        <v>1070</v>
      </c>
      <c r="IH56" s="29" t="s">
        <v>1070</v>
      </c>
      <c r="IJ56" s="29" t="s">
        <v>754</v>
      </c>
      <c r="IK56" s="29" t="s">
        <v>754</v>
      </c>
      <c r="IL56" s="29" t="s">
        <v>754</v>
      </c>
      <c r="IM56" s="29" t="s">
        <v>754</v>
      </c>
      <c r="IO56" s="29" t="s">
        <v>754</v>
      </c>
      <c r="IP56" s="29" t="s">
        <v>754</v>
      </c>
      <c r="IQ56" s="29" t="s">
        <v>755</v>
      </c>
      <c r="IR56" s="29" t="s">
        <v>755</v>
      </c>
      <c r="IS56" s="29" t="s">
        <v>755</v>
      </c>
      <c r="IU56" s="29" t="s">
        <v>754</v>
      </c>
      <c r="IV56" s="29" t="s">
        <v>754</v>
      </c>
      <c r="IW56" s="29" t="s">
        <v>755</v>
      </c>
      <c r="IX56" s="29" t="s">
        <v>755</v>
      </c>
      <c r="IY56" s="29" t="s">
        <v>755</v>
      </c>
      <c r="IZ56" s="29" t="s">
        <v>755</v>
      </c>
      <c r="JA56" s="29" t="s">
        <v>755</v>
      </c>
      <c r="JB56" s="29" t="s">
        <v>755</v>
      </c>
      <c r="JC56" s="29" t="s">
        <v>755</v>
      </c>
      <c r="JE56" s="29" t="s">
        <v>976</v>
      </c>
      <c r="JF56" s="29" t="s">
        <v>976</v>
      </c>
      <c r="JG56" s="29" t="s">
        <v>1092</v>
      </c>
      <c r="JI56" s="29" t="s">
        <v>976</v>
      </c>
      <c r="JJ56" s="29" t="s">
        <v>976</v>
      </c>
      <c r="JK56" s="29" t="s">
        <v>976</v>
      </c>
      <c r="JL56" s="29" t="s">
        <v>976</v>
      </c>
      <c r="JM56" s="29" t="s">
        <v>1092</v>
      </c>
      <c r="JO56" s="29" t="s">
        <v>699</v>
      </c>
      <c r="JP56" s="29" t="s">
        <v>699</v>
      </c>
      <c r="JQ56" s="29" t="s">
        <v>780</v>
      </c>
      <c r="JR56" s="29" t="s">
        <v>780</v>
      </c>
      <c r="JS56" s="29" t="s">
        <v>780</v>
      </c>
      <c r="JT56" s="29" t="s">
        <v>780</v>
      </c>
      <c r="JU56" s="29" t="s">
        <v>780</v>
      </c>
      <c r="JV56" s="29" t="s">
        <v>780</v>
      </c>
      <c r="JX56" s="29" t="s">
        <v>754</v>
      </c>
      <c r="JY56" s="29" t="s">
        <v>796</v>
      </c>
      <c r="JZ56" s="29" t="s">
        <v>796</v>
      </c>
      <c r="KA56" s="29" t="s">
        <v>796</v>
      </c>
      <c r="KB56" s="29" t="s">
        <v>796</v>
      </c>
      <c r="KC56" s="29" t="s">
        <v>796</v>
      </c>
      <c r="KD56" s="29" t="s">
        <v>796</v>
      </c>
      <c r="KF56" s="29" t="s">
        <v>754</v>
      </c>
      <c r="KG56" s="29" t="s">
        <v>754</v>
      </c>
      <c r="KH56" s="29" t="s">
        <v>796</v>
      </c>
      <c r="KI56" s="29" t="s">
        <v>796</v>
      </c>
      <c r="KJ56" s="29" t="s">
        <v>796</v>
      </c>
      <c r="KK56" s="29" t="s">
        <v>796</v>
      </c>
      <c r="KL56" s="29" t="s">
        <v>796</v>
      </c>
      <c r="KM56" s="29" t="s">
        <v>796</v>
      </c>
      <c r="KO56" s="29" t="s">
        <v>163</v>
      </c>
      <c r="KQ56" s="29" t="s">
        <v>976</v>
      </c>
      <c r="KS56" s="29" t="s">
        <v>647</v>
      </c>
      <c r="KT56" s="29" t="s">
        <v>647</v>
      </c>
      <c r="KV56" s="31" t="s">
        <v>817</v>
      </c>
      <c r="KW56" s="31" t="s">
        <v>818</v>
      </c>
      <c r="KX56" s="31" t="s">
        <v>818</v>
      </c>
      <c r="KY56" s="31" t="s">
        <v>818</v>
      </c>
      <c r="LA56" s="31" t="s">
        <v>818</v>
      </c>
      <c r="LB56" s="31" t="s">
        <v>818</v>
      </c>
      <c r="LD56" s="31" t="s">
        <v>331</v>
      </c>
      <c r="LF56" s="31" t="s">
        <v>914</v>
      </c>
      <c r="LG56" s="31" t="s">
        <v>914</v>
      </c>
      <c r="LH56" s="31" t="s">
        <v>818</v>
      </c>
      <c r="LI56" s="31" t="s">
        <v>818</v>
      </c>
      <c r="LJ56" s="31" t="s">
        <v>818</v>
      </c>
      <c r="LL56" s="31" t="s">
        <v>648</v>
      </c>
      <c r="LN56" s="31" t="s">
        <v>844</v>
      </c>
      <c r="LO56" s="31" t="s">
        <v>844</v>
      </c>
      <c r="LP56" s="31" t="s">
        <v>845</v>
      </c>
      <c r="LQ56" s="31" t="s">
        <v>845</v>
      </c>
      <c r="LR56" s="31" t="s">
        <v>845</v>
      </c>
      <c r="LS56" s="31" t="s">
        <v>845</v>
      </c>
      <c r="LT56" s="31" t="s">
        <v>845</v>
      </c>
      <c r="LU56" s="31" t="s">
        <v>845</v>
      </c>
      <c r="LV56" s="31" t="s">
        <v>845</v>
      </c>
      <c r="LW56" s="31" t="s">
        <v>845</v>
      </c>
      <c r="LX56" s="31" t="s">
        <v>845</v>
      </c>
      <c r="LY56" s="31" t="s">
        <v>846</v>
      </c>
      <c r="MA56" s="31" t="s">
        <v>845</v>
      </c>
      <c r="MB56" s="31" t="s">
        <v>845</v>
      </c>
      <c r="MC56" s="31" t="s">
        <v>845</v>
      </c>
      <c r="MD56" s="31" t="s">
        <v>845</v>
      </c>
      <c r="ME56" s="31" t="s">
        <v>845</v>
      </c>
      <c r="MF56" s="31" t="s">
        <v>845</v>
      </c>
      <c r="MG56" s="31" t="s">
        <v>845</v>
      </c>
      <c r="MH56" s="31" t="s">
        <v>846</v>
      </c>
      <c r="MI56" s="31" t="s">
        <v>846</v>
      </c>
      <c r="MK56" s="29" t="s">
        <v>569</v>
      </c>
      <c r="ML56" s="29" t="s">
        <v>569</v>
      </c>
      <c r="MN56" s="29" t="s">
        <v>1069</v>
      </c>
      <c r="MO56" s="29" t="s">
        <v>1069</v>
      </c>
      <c r="MP56" s="29" t="s">
        <v>1069</v>
      </c>
      <c r="MQ56" s="29" t="s">
        <v>1069</v>
      </c>
      <c r="MR56" s="29" t="s">
        <v>1069</v>
      </c>
    </row>
    <row r="57" spans="1:356" ht="45" customHeight="1" x14ac:dyDescent="0.3">
      <c r="A57" s="15" t="s">
        <v>139</v>
      </c>
      <c r="B57" s="2" t="s">
        <v>1034</v>
      </c>
      <c r="D57" s="2" t="s">
        <v>272</v>
      </c>
      <c r="E57" s="2" t="s">
        <v>272</v>
      </c>
      <c r="F57" s="2" t="s">
        <v>272</v>
      </c>
      <c r="G57" s="2" t="s">
        <v>272</v>
      </c>
      <c r="H57" s="2" t="s">
        <v>272</v>
      </c>
      <c r="J57" s="2" t="s">
        <v>280</v>
      </c>
      <c r="K57" s="2" t="s">
        <v>280</v>
      </c>
      <c r="L57" s="2" t="s">
        <v>280</v>
      </c>
      <c r="M57" s="2" t="s">
        <v>280</v>
      </c>
      <c r="O57" s="2" t="s">
        <v>155</v>
      </c>
      <c r="P57" s="2" t="s">
        <v>1638</v>
      </c>
      <c r="R57" s="2" t="s">
        <v>1104</v>
      </c>
      <c r="T57" s="2" t="s">
        <v>1566</v>
      </c>
      <c r="V57" s="2" t="s">
        <v>1574</v>
      </c>
      <c r="W57" s="2" t="s">
        <v>1574</v>
      </c>
      <c r="Y57" s="2" t="s">
        <v>185</v>
      </c>
      <c r="Z57" s="2" t="s">
        <v>185</v>
      </c>
      <c r="AB57" s="2" t="s">
        <v>185</v>
      </c>
      <c r="AC57" s="2" t="s">
        <v>185</v>
      </c>
      <c r="AE57" s="2" t="s">
        <v>683</v>
      </c>
      <c r="AG57" s="2" t="s">
        <v>683</v>
      </c>
      <c r="AH57" s="2" t="s">
        <v>683</v>
      </c>
      <c r="AI57" s="2" t="s">
        <v>683</v>
      </c>
      <c r="AK57" s="2" t="s">
        <v>185</v>
      </c>
      <c r="AM57" s="2" t="s">
        <v>683</v>
      </c>
      <c r="AO57" s="2" t="s">
        <v>185</v>
      </c>
      <c r="AQ57" s="2" t="s">
        <v>683</v>
      </c>
      <c r="AR57" s="2" t="s">
        <v>683</v>
      </c>
      <c r="AS57" s="2" t="s">
        <v>683</v>
      </c>
      <c r="AU57" s="2" t="s">
        <v>683</v>
      </c>
      <c r="AV57" s="2" t="s">
        <v>683</v>
      </c>
      <c r="AW57" s="2" t="s">
        <v>683</v>
      </c>
      <c r="AX57" s="2" t="s">
        <v>683</v>
      </c>
      <c r="AZ57" s="2" t="s">
        <v>140</v>
      </c>
      <c r="BA57" s="2" t="s">
        <v>140</v>
      </c>
      <c r="BB57" s="2" t="s">
        <v>140</v>
      </c>
      <c r="BC57" s="2" t="s">
        <v>140</v>
      </c>
      <c r="BE57" s="2" t="s">
        <v>960</v>
      </c>
      <c r="BF57" s="2" t="s">
        <v>960</v>
      </c>
      <c r="BG57" s="2" t="s">
        <v>960</v>
      </c>
      <c r="BH57" s="2" t="s">
        <v>960</v>
      </c>
      <c r="BI57" s="2" t="s">
        <v>960</v>
      </c>
      <c r="BK57" s="2" t="s">
        <v>960</v>
      </c>
      <c r="BL57" s="2" t="s">
        <v>960</v>
      </c>
      <c r="BM57" s="2" t="s">
        <v>960</v>
      </c>
      <c r="BN57" s="2" t="s">
        <v>960</v>
      </c>
      <c r="BO57" s="2" t="s">
        <v>960</v>
      </c>
      <c r="BQ57" s="2" t="s">
        <v>960</v>
      </c>
      <c r="BS57" s="2" t="s">
        <v>1781</v>
      </c>
      <c r="BU57" s="2" t="s">
        <v>726</v>
      </c>
      <c r="BV57" s="2" t="s">
        <v>726</v>
      </c>
      <c r="BW57" s="2" t="s">
        <v>726</v>
      </c>
      <c r="BY57" s="2" t="s">
        <v>726</v>
      </c>
      <c r="BZ57" s="2" t="s">
        <v>726</v>
      </c>
      <c r="CA57" s="2" t="s">
        <v>726</v>
      </c>
      <c r="CC57" s="2" t="s">
        <v>726</v>
      </c>
      <c r="CE57" s="2" t="s">
        <v>726</v>
      </c>
      <c r="CG57" s="2" t="s">
        <v>726</v>
      </c>
      <c r="CH57" s="2" t="s">
        <v>726</v>
      </c>
      <c r="CJ57" s="2" t="s">
        <v>726</v>
      </c>
      <c r="CL57" s="2" t="s">
        <v>736</v>
      </c>
      <c r="CN57" s="2" t="s">
        <v>736</v>
      </c>
      <c r="CP57" s="2" t="s">
        <v>736</v>
      </c>
      <c r="CQ57" s="2" t="s">
        <v>736</v>
      </c>
      <c r="CR57" s="2" t="s">
        <v>736</v>
      </c>
      <c r="CT57" s="2" t="s">
        <v>1694</v>
      </c>
      <c r="CV57" s="2" t="s">
        <v>736</v>
      </c>
      <c r="CW57" s="2" t="s">
        <v>736</v>
      </c>
      <c r="CX57" s="2" t="s">
        <v>736</v>
      </c>
      <c r="CZ57" s="2" t="s">
        <v>1694</v>
      </c>
      <c r="DB57" s="2" t="s">
        <v>1462</v>
      </c>
      <c r="DC57" s="2" t="s">
        <v>1462</v>
      </c>
      <c r="DD57" s="2" t="s">
        <v>1462</v>
      </c>
      <c r="DF57" s="2" t="s">
        <v>1132</v>
      </c>
      <c r="DG57" s="2" t="s">
        <v>1132</v>
      </c>
      <c r="DI57" s="2" t="s">
        <v>1132</v>
      </c>
      <c r="DJ57" s="2" t="s">
        <v>1132</v>
      </c>
      <c r="DK57" s="2" t="s">
        <v>1132</v>
      </c>
      <c r="DM57" s="2" t="s">
        <v>977</v>
      </c>
      <c r="DO57" s="2" t="s">
        <v>977</v>
      </c>
      <c r="DP57" s="2" t="s">
        <v>977</v>
      </c>
      <c r="DR57" s="2" t="s">
        <v>431</v>
      </c>
      <c r="DS57" s="2" t="s">
        <v>431</v>
      </c>
      <c r="DT57" s="2" t="s">
        <v>431</v>
      </c>
      <c r="DV57" s="2" t="s">
        <v>1718</v>
      </c>
      <c r="DX57" s="2" t="s">
        <v>1205</v>
      </c>
      <c r="DZ57" s="2" t="s">
        <v>1205</v>
      </c>
      <c r="EA57" s="2" t="s">
        <v>1205</v>
      </c>
      <c r="EB57" s="2" t="s">
        <v>1205</v>
      </c>
      <c r="ED57" s="2" t="s">
        <v>1012</v>
      </c>
      <c r="EF57" s="2" t="s">
        <v>477</v>
      </c>
      <c r="EG57" s="2" t="s">
        <v>477</v>
      </c>
      <c r="EH57" s="2" t="s">
        <v>477</v>
      </c>
      <c r="EJ57" s="2" t="s">
        <v>477</v>
      </c>
      <c r="EK57" s="2" t="s">
        <v>477</v>
      </c>
      <c r="EL57" s="2" t="s">
        <v>477</v>
      </c>
      <c r="EN57" s="2" t="s">
        <v>1815</v>
      </c>
      <c r="EP57" s="2" t="s">
        <v>1142</v>
      </c>
      <c r="EQ57" s="2" t="s">
        <v>1142</v>
      </c>
      <c r="ER57" s="2" t="s">
        <v>1142</v>
      </c>
      <c r="ET57" s="2" t="s">
        <v>1142</v>
      </c>
      <c r="EU57" s="2" t="s">
        <v>1142</v>
      </c>
      <c r="EV57" s="2" t="s">
        <v>1142</v>
      </c>
      <c r="EW57" s="2" t="s">
        <v>1142</v>
      </c>
      <c r="EY57" s="2" t="s">
        <v>510</v>
      </c>
      <c r="EZ57" s="2" t="s">
        <v>510</v>
      </c>
      <c r="FA57" s="2" t="s">
        <v>510</v>
      </c>
      <c r="FC57" s="2" t="s">
        <v>225</v>
      </c>
      <c r="FE57" s="2" t="s">
        <v>1152</v>
      </c>
      <c r="FF57" s="2" t="s">
        <v>1152</v>
      </c>
      <c r="FH57" s="2" t="s">
        <v>1152</v>
      </c>
      <c r="FI57" s="2" t="s">
        <v>1152</v>
      </c>
      <c r="FJ57" s="2" t="s">
        <v>1152</v>
      </c>
      <c r="FK57" s="2" t="s">
        <v>1152</v>
      </c>
      <c r="FM57" s="2" t="s">
        <v>1152</v>
      </c>
      <c r="FN57" s="2" t="s">
        <v>1152</v>
      </c>
      <c r="FO57" s="2" t="s">
        <v>1152</v>
      </c>
      <c r="FP57" s="2" t="s">
        <v>1152</v>
      </c>
      <c r="FR57" s="2" t="s">
        <v>225</v>
      </c>
      <c r="FT57" s="2" t="s">
        <v>225</v>
      </c>
      <c r="FU57" s="2" t="s">
        <v>225</v>
      </c>
      <c r="FV57" s="2" t="s">
        <v>225</v>
      </c>
      <c r="FW57" s="2" t="s">
        <v>225</v>
      </c>
      <c r="FX57" s="2" t="s">
        <v>225</v>
      </c>
      <c r="FZ57" s="2" t="s">
        <v>1252</v>
      </c>
      <c r="GA57" s="2" t="s">
        <v>1252</v>
      </c>
      <c r="GB57" s="2" t="s">
        <v>1252</v>
      </c>
      <c r="GD57" s="2" t="s">
        <v>242</v>
      </c>
      <c r="GE57" s="2" t="s">
        <v>242</v>
      </c>
      <c r="GF57" s="2" t="s">
        <v>242</v>
      </c>
      <c r="GG57" s="2" t="s">
        <v>242</v>
      </c>
      <c r="GI57" s="2" t="s">
        <v>1252</v>
      </c>
      <c r="GJ57" s="2" t="s">
        <v>1252</v>
      </c>
      <c r="GK57" s="2" t="s">
        <v>1252</v>
      </c>
      <c r="GM57" s="2" t="s">
        <v>242</v>
      </c>
      <c r="GN57" s="2" t="s">
        <v>242</v>
      </c>
      <c r="GO57" s="2" t="s">
        <v>242</v>
      </c>
      <c r="GP57" s="2" t="s">
        <v>242</v>
      </c>
      <c r="GR57" s="2" t="s">
        <v>242</v>
      </c>
      <c r="GS57" s="2" t="s">
        <v>242</v>
      </c>
      <c r="GT57" s="2" t="s">
        <v>242</v>
      </c>
      <c r="GU57" s="2" t="s">
        <v>242</v>
      </c>
      <c r="GW57" s="2" t="s">
        <v>1034</v>
      </c>
      <c r="GX57" s="2" t="s">
        <v>1034</v>
      </c>
      <c r="GZ57" s="2" t="s">
        <v>1861</v>
      </c>
      <c r="HA57" s="2" t="s">
        <v>1861</v>
      </c>
      <c r="HB57" s="2" t="s">
        <v>1861</v>
      </c>
      <c r="HC57" s="2" t="s">
        <v>1861</v>
      </c>
      <c r="HE57" s="2" t="s">
        <v>1034</v>
      </c>
      <c r="HF57" s="2" t="s">
        <v>1034</v>
      </c>
      <c r="HG57" s="2" t="s">
        <v>1034</v>
      </c>
      <c r="HH57" s="2" t="s">
        <v>1034</v>
      </c>
      <c r="HI57" s="2" t="s">
        <v>1034</v>
      </c>
      <c r="HJ57" s="2" t="s">
        <v>1034</v>
      </c>
      <c r="HL57" s="2" t="s">
        <v>1071</v>
      </c>
      <c r="HM57" s="2" t="s">
        <v>1071</v>
      </c>
      <c r="HN57" s="2" t="s">
        <v>1071</v>
      </c>
      <c r="HO57" s="2" t="s">
        <v>1071</v>
      </c>
      <c r="HQ57" s="2" t="s">
        <v>1872</v>
      </c>
      <c r="HR57" s="2" t="s">
        <v>1872</v>
      </c>
      <c r="HS57" s="2" t="s">
        <v>1872</v>
      </c>
      <c r="HT57" s="2" t="s">
        <v>1872</v>
      </c>
      <c r="HV57" s="2" t="s">
        <v>1071</v>
      </c>
      <c r="HW57" s="2" t="s">
        <v>1071</v>
      </c>
      <c r="HX57" s="2" t="s">
        <v>1071</v>
      </c>
      <c r="HY57" s="2" t="s">
        <v>1071</v>
      </c>
      <c r="HZ57" s="2" t="s">
        <v>1071</v>
      </c>
      <c r="IA57" s="2" t="s">
        <v>1071</v>
      </c>
      <c r="IC57" s="2" t="s">
        <v>1071</v>
      </c>
      <c r="ID57" s="2" t="s">
        <v>1071</v>
      </c>
      <c r="IE57" s="2" t="s">
        <v>1071</v>
      </c>
      <c r="IF57" s="2" t="s">
        <v>1071</v>
      </c>
      <c r="IG57" s="2" t="s">
        <v>1071</v>
      </c>
      <c r="IH57" s="2" t="s">
        <v>1071</v>
      </c>
      <c r="IJ57" s="2" t="s">
        <v>756</v>
      </c>
      <c r="IK57" s="2" t="s">
        <v>756</v>
      </c>
      <c r="IL57" s="2" t="s">
        <v>756</v>
      </c>
      <c r="IM57" s="2" t="s">
        <v>756</v>
      </c>
      <c r="IO57" s="2" t="s">
        <v>756</v>
      </c>
      <c r="IP57" s="2" t="s">
        <v>756</v>
      </c>
      <c r="IQ57" s="2" t="s">
        <v>756</v>
      </c>
      <c r="IR57" s="2" t="s">
        <v>756</v>
      </c>
      <c r="IS57" s="2" t="s">
        <v>756</v>
      </c>
      <c r="IU57" s="2" t="s">
        <v>756</v>
      </c>
      <c r="IV57" s="2" t="s">
        <v>756</v>
      </c>
      <c r="IW57" s="2" t="s">
        <v>756</v>
      </c>
      <c r="IX57" s="2" t="s">
        <v>756</v>
      </c>
      <c r="IY57" s="2" t="s">
        <v>756</v>
      </c>
      <c r="IZ57" s="2" t="s">
        <v>756</v>
      </c>
      <c r="JA57" s="2" t="s">
        <v>756</v>
      </c>
      <c r="JB57" s="2" t="s">
        <v>756</v>
      </c>
      <c r="JC57" s="2" t="s">
        <v>756</v>
      </c>
      <c r="JE57" s="2" t="s">
        <v>155</v>
      </c>
      <c r="JF57" s="2" t="s">
        <v>155</v>
      </c>
      <c r="JG57" s="2" t="s">
        <v>155</v>
      </c>
      <c r="JI57" s="2" t="s">
        <v>781</v>
      </c>
      <c r="JJ57" s="2" t="s">
        <v>781</v>
      </c>
      <c r="JK57" s="2" t="s">
        <v>781</v>
      </c>
      <c r="JL57" s="2" t="s">
        <v>781</v>
      </c>
      <c r="JM57" s="2" t="s">
        <v>781</v>
      </c>
      <c r="JO57" s="2" t="s">
        <v>781</v>
      </c>
      <c r="JP57" s="2" t="s">
        <v>781</v>
      </c>
      <c r="JQ57" s="2" t="s">
        <v>781</v>
      </c>
      <c r="JR57" s="2" t="s">
        <v>781</v>
      </c>
      <c r="JS57" s="2" t="s">
        <v>782</v>
      </c>
      <c r="JT57" s="2" t="s">
        <v>781</v>
      </c>
      <c r="JU57" s="2" t="s">
        <v>781</v>
      </c>
      <c r="JV57" s="2" t="s">
        <v>781</v>
      </c>
      <c r="JX57" s="2" t="s">
        <v>797</v>
      </c>
      <c r="JY57" s="2" t="s">
        <v>797</v>
      </c>
      <c r="JZ57" s="2" t="s">
        <v>797</v>
      </c>
      <c r="KA57" s="2" t="s">
        <v>797</v>
      </c>
      <c r="KB57" s="2" t="s">
        <v>797</v>
      </c>
      <c r="KC57" s="2" t="s">
        <v>797</v>
      </c>
      <c r="KD57" s="2" t="s">
        <v>797</v>
      </c>
      <c r="KF57" s="2" t="s">
        <v>797</v>
      </c>
      <c r="KG57" s="2" t="s">
        <v>797</v>
      </c>
      <c r="KH57" s="2" t="s">
        <v>797</v>
      </c>
      <c r="KI57" s="2" t="s">
        <v>797</v>
      </c>
      <c r="KJ57" s="2" t="s">
        <v>797</v>
      </c>
      <c r="KK57" s="2" t="s">
        <v>797</v>
      </c>
      <c r="KL57" s="2" t="s">
        <v>797</v>
      </c>
      <c r="KM57" s="2" t="s">
        <v>797</v>
      </c>
      <c r="KO57" s="2" t="s">
        <v>164</v>
      </c>
      <c r="KQ57" s="2" t="s">
        <v>1104</v>
      </c>
      <c r="KS57" s="2" t="s">
        <v>819</v>
      </c>
      <c r="KT57" s="2" t="s">
        <v>819</v>
      </c>
      <c r="KV57" s="2" t="s">
        <v>819</v>
      </c>
      <c r="KW57" s="2" t="s">
        <v>819</v>
      </c>
      <c r="KX57" s="2" t="s">
        <v>819</v>
      </c>
      <c r="KY57" s="2" t="s">
        <v>819</v>
      </c>
      <c r="LA57" s="2" t="s">
        <v>820</v>
      </c>
      <c r="LB57" s="2" t="s">
        <v>820</v>
      </c>
      <c r="LD57" s="2" t="s">
        <v>328</v>
      </c>
      <c r="LF57" s="2" t="s">
        <v>915</v>
      </c>
      <c r="LG57" s="2" t="s">
        <v>915</v>
      </c>
      <c r="LH57" s="2" t="s">
        <v>915</v>
      </c>
      <c r="LI57" s="2" t="s">
        <v>915</v>
      </c>
      <c r="LJ57" s="2" t="s">
        <v>915</v>
      </c>
      <c r="LL57" s="2" t="s">
        <v>538</v>
      </c>
      <c r="LN57" s="2" t="s">
        <v>847</v>
      </c>
      <c r="LO57" s="2" t="s">
        <v>847</v>
      </c>
      <c r="LP57" s="2" t="s">
        <v>847</v>
      </c>
      <c r="LQ57" s="2" t="s">
        <v>847</v>
      </c>
      <c r="LR57" s="2" t="s">
        <v>847</v>
      </c>
      <c r="LS57" s="2" t="s">
        <v>847</v>
      </c>
      <c r="LT57" s="2" t="s">
        <v>847</v>
      </c>
      <c r="LU57" s="2" t="s">
        <v>847</v>
      </c>
      <c r="LV57" s="2" t="s">
        <v>847</v>
      </c>
      <c r="LW57" s="2" t="s">
        <v>847</v>
      </c>
      <c r="LX57" s="2" t="s">
        <v>847</v>
      </c>
      <c r="LY57" s="2" t="s">
        <v>847</v>
      </c>
      <c r="MA57" s="2" t="s">
        <v>876</v>
      </c>
      <c r="MB57" s="2" t="s">
        <v>876</v>
      </c>
      <c r="MC57" s="2" t="s">
        <v>876</v>
      </c>
      <c r="MD57" s="2" t="s">
        <v>876</v>
      </c>
      <c r="ME57" s="2" t="s">
        <v>876</v>
      </c>
      <c r="MF57" s="2" t="s">
        <v>876</v>
      </c>
      <c r="MG57" s="2" t="s">
        <v>876</v>
      </c>
      <c r="MH57" s="2" t="s">
        <v>876</v>
      </c>
      <c r="MI57" s="2" t="s">
        <v>876</v>
      </c>
      <c r="MK57" s="2" t="s">
        <v>570</v>
      </c>
      <c r="ML57" s="2" t="s">
        <v>570</v>
      </c>
      <c r="MN57" s="2" t="s">
        <v>1285</v>
      </c>
      <c r="MO57" s="2" t="s">
        <v>1285</v>
      </c>
      <c r="MP57" s="2" t="s">
        <v>1286</v>
      </c>
      <c r="MQ57" s="2" t="s">
        <v>1286</v>
      </c>
      <c r="MR57" s="2" t="s">
        <v>1286</v>
      </c>
    </row>
    <row r="58" spans="1:356" ht="22.5" customHeight="1" x14ac:dyDescent="0.3">
      <c r="A58" s="15" t="s">
        <v>142</v>
      </c>
      <c r="B58" s="2" t="s">
        <v>1554</v>
      </c>
      <c r="D58" s="2" t="s">
        <v>273</v>
      </c>
      <c r="E58" s="2" t="s">
        <v>273</v>
      </c>
      <c r="F58" s="2" t="s">
        <v>273</v>
      </c>
      <c r="G58" s="2" t="s">
        <v>273</v>
      </c>
      <c r="H58" s="2" t="s">
        <v>273</v>
      </c>
      <c r="J58" s="2" t="s">
        <v>281</v>
      </c>
      <c r="K58" s="2" t="s">
        <v>281</v>
      </c>
      <c r="L58" s="2" t="s">
        <v>281</v>
      </c>
      <c r="M58" s="2" t="s">
        <v>281</v>
      </c>
      <c r="O58" s="2" t="s">
        <v>156</v>
      </c>
      <c r="P58" s="2" t="s">
        <v>1637</v>
      </c>
      <c r="R58" s="2" t="s">
        <v>325</v>
      </c>
      <c r="T58" s="2" t="s">
        <v>1567</v>
      </c>
      <c r="V58" s="2" t="s">
        <v>337</v>
      </c>
      <c r="W58" s="2" t="s">
        <v>337</v>
      </c>
      <c r="Y58" s="2" t="s">
        <v>186</v>
      </c>
      <c r="Z58" s="2" t="s">
        <v>186</v>
      </c>
      <c r="AB58" s="2" t="s">
        <v>186</v>
      </c>
      <c r="AC58" s="2" t="s">
        <v>186</v>
      </c>
      <c r="AE58" s="2" t="s">
        <v>226</v>
      </c>
      <c r="AG58" s="2" t="s">
        <v>226</v>
      </c>
      <c r="AH58" s="2" t="s">
        <v>226</v>
      </c>
      <c r="AI58" s="2" t="s">
        <v>226</v>
      </c>
      <c r="AK58" s="2" t="s">
        <v>186</v>
      </c>
      <c r="AM58" s="2" t="s">
        <v>226</v>
      </c>
      <c r="AO58" s="2" t="s">
        <v>186</v>
      </c>
      <c r="AQ58" s="2" t="s">
        <v>226</v>
      </c>
      <c r="AR58" s="2" t="s">
        <v>226</v>
      </c>
      <c r="AS58" s="2" t="s">
        <v>226</v>
      </c>
      <c r="AU58" s="2" t="s">
        <v>226</v>
      </c>
      <c r="AV58" s="2" t="s">
        <v>226</v>
      </c>
      <c r="AW58" s="2" t="s">
        <v>226</v>
      </c>
      <c r="AX58" s="2" t="s">
        <v>226</v>
      </c>
      <c r="AZ58" s="2" t="s">
        <v>141</v>
      </c>
      <c r="BA58" s="2" t="s">
        <v>141</v>
      </c>
      <c r="BB58" s="2" t="s">
        <v>141</v>
      </c>
      <c r="BC58" s="2" t="s">
        <v>141</v>
      </c>
      <c r="BE58" s="2" t="s">
        <v>961</v>
      </c>
      <c r="BF58" s="2" t="s">
        <v>961</v>
      </c>
      <c r="BG58" s="2" t="s">
        <v>961</v>
      </c>
      <c r="BH58" s="2" t="s">
        <v>961</v>
      </c>
      <c r="BI58" s="2" t="s">
        <v>961</v>
      </c>
      <c r="BK58" s="2" t="s">
        <v>961</v>
      </c>
      <c r="BL58" s="2" t="s">
        <v>961</v>
      </c>
      <c r="BM58" s="2" t="s">
        <v>961</v>
      </c>
      <c r="BN58" s="2" t="s">
        <v>961</v>
      </c>
      <c r="BO58" s="2" t="s">
        <v>961</v>
      </c>
      <c r="BQ58" s="2" t="s">
        <v>961</v>
      </c>
      <c r="BS58" s="2" t="s">
        <v>1782</v>
      </c>
      <c r="BU58" s="2" t="s">
        <v>411</v>
      </c>
      <c r="BV58" s="2" t="s">
        <v>411</v>
      </c>
      <c r="BW58" s="2" t="s">
        <v>411</v>
      </c>
      <c r="BY58" s="2" t="s">
        <v>411</v>
      </c>
      <c r="BZ58" s="2" t="s">
        <v>411</v>
      </c>
      <c r="CA58" s="2" t="s">
        <v>411</v>
      </c>
      <c r="CC58" s="2" t="s">
        <v>411</v>
      </c>
      <c r="CE58" s="2" t="s">
        <v>411</v>
      </c>
      <c r="CG58" s="2" t="s">
        <v>411</v>
      </c>
      <c r="CH58" s="2" t="s">
        <v>411</v>
      </c>
      <c r="CJ58" s="2" t="s">
        <v>411</v>
      </c>
      <c r="CL58" s="2" t="s">
        <v>226</v>
      </c>
      <c r="CN58" s="2" t="s">
        <v>226</v>
      </c>
      <c r="CP58" s="2" t="s">
        <v>226</v>
      </c>
      <c r="CQ58" s="2" t="s">
        <v>226</v>
      </c>
      <c r="CR58" s="2" t="s">
        <v>226</v>
      </c>
      <c r="CT58" s="2" t="s">
        <v>226</v>
      </c>
      <c r="CV58" s="2" t="s">
        <v>226</v>
      </c>
      <c r="CW58" s="2" t="s">
        <v>226</v>
      </c>
      <c r="CX58" s="2" t="s">
        <v>226</v>
      </c>
      <c r="CZ58" s="2" t="s">
        <v>226</v>
      </c>
      <c r="DB58" s="2" t="s">
        <v>227</v>
      </c>
      <c r="DC58" s="2" t="s">
        <v>227</v>
      </c>
      <c r="DD58" s="2" t="s">
        <v>227</v>
      </c>
      <c r="DF58" s="2" t="s">
        <v>1072</v>
      </c>
      <c r="DG58" s="2" t="s">
        <v>1072</v>
      </c>
      <c r="DI58" s="2" t="s">
        <v>1072</v>
      </c>
      <c r="DJ58" s="2" t="s">
        <v>1072</v>
      </c>
      <c r="DK58" s="2" t="s">
        <v>1072</v>
      </c>
      <c r="DM58" s="2" t="s">
        <v>432</v>
      </c>
      <c r="DO58" s="2" t="s">
        <v>432</v>
      </c>
      <c r="DP58" s="2" t="s">
        <v>432</v>
      </c>
      <c r="DR58" s="2" t="s">
        <v>432</v>
      </c>
      <c r="DS58" s="2" t="s">
        <v>432</v>
      </c>
      <c r="DT58" s="2" t="s">
        <v>432</v>
      </c>
      <c r="DV58" s="2" t="s">
        <v>1719</v>
      </c>
      <c r="DX58" s="2" t="s">
        <v>1206</v>
      </c>
      <c r="DZ58" s="2" t="s">
        <v>1206</v>
      </c>
      <c r="EA58" s="2" t="s">
        <v>1206</v>
      </c>
      <c r="EB58" s="2" t="s">
        <v>1206</v>
      </c>
      <c r="ED58" s="2" t="s">
        <v>1013</v>
      </c>
      <c r="EF58" s="2" t="s">
        <v>211</v>
      </c>
      <c r="EG58" s="2" t="s">
        <v>211</v>
      </c>
      <c r="EH58" s="2" t="s">
        <v>211</v>
      </c>
      <c r="EJ58" s="2" t="s">
        <v>211</v>
      </c>
      <c r="EK58" s="2" t="s">
        <v>211</v>
      </c>
      <c r="EL58" s="2" t="s">
        <v>211</v>
      </c>
      <c r="EN58" s="2" t="s">
        <v>211</v>
      </c>
      <c r="EP58" s="2" t="s">
        <v>220</v>
      </c>
      <c r="EQ58" s="2" t="s">
        <v>220</v>
      </c>
      <c r="ER58" s="2" t="s">
        <v>220</v>
      </c>
      <c r="ET58" s="2" t="s">
        <v>220</v>
      </c>
      <c r="EU58" s="2" t="s">
        <v>220</v>
      </c>
      <c r="EV58" s="2" t="s">
        <v>220</v>
      </c>
      <c r="EW58" s="2" t="s">
        <v>220</v>
      </c>
      <c r="EY58" s="2" t="s">
        <v>220</v>
      </c>
      <c r="EZ58" s="2" t="s">
        <v>220</v>
      </c>
      <c r="FA58" s="2" t="s">
        <v>220</v>
      </c>
      <c r="FC58" s="2" t="s">
        <v>226</v>
      </c>
      <c r="FE58" s="2" t="s">
        <v>226</v>
      </c>
      <c r="FF58" s="2" t="s">
        <v>226</v>
      </c>
      <c r="FH58" s="2" t="s">
        <v>226</v>
      </c>
      <c r="FI58" s="2" t="s">
        <v>226</v>
      </c>
      <c r="FJ58" s="2" t="s">
        <v>226</v>
      </c>
      <c r="FK58" s="2" t="s">
        <v>226</v>
      </c>
      <c r="FM58" s="2" t="s">
        <v>1844</v>
      </c>
      <c r="FN58" s="2" t="s">
        <v>1844</v>
      </c>
      <c r="FO58" s="2" t="s">
        <v>1844</v>
      </c>
      <c r="FP58" s="2" t="s">
        <v>1844</v>
      </c>
      <c r="FR58" s="2" t="s">
        <v>226</v>
      </c>
      <c r="FT58" s="2" t="s">
        <v>226</v>
      </c>
      <c r="FU58" s="2" t="s">
        <v>226</v>
      </c>
      <c r="FV58" s="2" t="s">
        <v>226</v>
      </c>
      <c r="FW58" s="2" t="s">
        <v>226</v>
      </c>
      <c r="FX58" s="2" t="s">
        <v>226</v>
      </c>
      <c r="FZ58" s="2" t="s">
        <v>492</v>
      </c>
      <c r="GA58" s="2" t="s">
        <v>492</v>
      </c>
      <c r="GB58" s="2" t="s">
        <v>492</v>
      </c>
      <c r="GD58" s="2" t="s">
        <v>492</v>
      </c>
      <c r="GE58" s="2" t="s">
        <v>492</v>
      </c>
      <c r="GF58" s="2" t="s">
        <v>492</v>
      </c>
      <c r="GG58" s="2" t="s">
        <v>492</v>
      </c>
      <c r="GI58" s="2" t="s">
        <v>502</v>
      </c>
      <c r="GJ58" s="2" t="s">
        <v>502</v>
      </c>
      <c r="GK58" s="2" t="s">
        <v>502</v>
      </c>
      <c r="GM58" s="2" t="s">
        <v>502</v>
      </c>
      <c r="GN58" s="2" t="s">
        <v>502</v>
      </c>
      <c r="GO58" s="2" t="s">
        <v>502</v>
      </c>
      <c r="GP58" s="2" t="s">
        <v>502</v>
      </c>
      <c r="GR58" s="2" t="s">
        <v>502</v>
      </c>
      <c r="GS58" s="2" t="s">
        <v>502</v>
      </c>
      <c r="GT58" s="2" t="s">
        <v>502</v>
      </c>
      <c r="GU58" s="2" t="s">
        <v>502</v>
      </c>
      <c r="GW58" s="2" t="s">
        <v>1035</v>
      </c>
      <c r="GX58" s="2" t="s">
        <v>1035</v>
      </c>
      <c r="GZ58" s="2" t="s">
        <v>492</v>
      </c>
      <c r="HA58" s="2" t="s">
        <v>492</v>
      </c>
      <c r="HB58" s="2" t="s">
        <v>492</v>
      </c>
      <c r="HC58" s="2" t="s">
        <v>492</v>
      </c>
      <c r="HE58" s="2" t="s">
        <v>1035</v>
      </c>
      <c r="HF58" s="2" t="s">
        <v>1035</v>
      </c>
      <c r="HG58" s="2" t="s">
        <v>1035</v>
      </c>
      <c r="HH58" s="2" t="s">
        <v>1035</v>
      </c>
      <c r="HI58" s="2" t="s">
        <v>1035</v>
      </c>
      <c r="HJ58" s="2" t="s">
        <v>1035</v>
      </c>
      <c r="HL58" s="2" t="s">
        <v>1072</v>
      </c>
      <c r="HM58" s="2" t="s">
        <v>1072</v>
      </c>
      <c r="HN58" s="2" t="s">
        <v>1072</v>
      </c>
      <c r="HO58" s="2" t="s">
        <v>1072</v>
      </c>
      <c r="HQ58" s="2" t="s">
        <v>1873</v>
      </c>
      <c r="HR58" s="2" t="s">
        <v>1873</v>
      </c>
      <c r="HS58" s="2" t="s">
        <v>1873</v>
      </c>
      <c r="HT58" s="2" t="s">
        <v>1873</v>
      </c>
      <c r="HV58" s="2" t="s">
        <v>273</v>
      </c>
      <c r="HW58" s="2" t="s">
        <v>273</v>
      </c>
      <c r="HX58" s="2" t="s">
        <v>273</v>
      </c>
      <c r="HY58" s="2" t="s">
        <v>273</v>
      </c>
      <c r="HZ58" s="2" t="s">
        <v>273</v>
      </c>
      <c r="IA58" s="2" t="s">
        <v>273</v>
      </c>
      <c r="IC58" s="2" t="s">
        <v>273</v>
      </c>
      <c r="ID58" s="2" t="s">
        <v>273</v>
      </c>
      <c r="IE58" s="2" t="s">
        <v>273</v>
      </c>
      <c r="IF58" s="2" t="s">
        <v>273</v>
      </c>
      <c r="IG58" s="2" t="s">
        <v>273</v>
      </c>
      <c r="IH58" s="2" t="s">
        <v>273</v>
      </c>
      <c r="IJ58" s="2" t="s">
        <v>1082</v>
      </c>
      <c r="IK58" s="2" t="s">
        <v>1082</v>
      </c>
      <c r="IL58" s="2" t="s">
        <v>1082</v>
      </c>
      <c r="IM58" s="2" t="s">
        <v>1082</v>
      </c>
      <c r="IO58" s="2" t="s">
        <v>173</v>
      </c>
      <c r="IP58" s="2" t="s">
        <v>173</v>
      </c>
      <c r="IQ58" s="2" t="s">
        <v>173</v>
      </c>
      <c r="IR58" s="2" t="s">
        <v>173</v>
      </c>
      <c r="IS58" s="2" t="s">
        <v>173</v>
      </c>
      <c r="IU58" s="2" t="s">
        <v>173</v>
      </c>
      <c r="IV58" s="2" t="s">
        <v>173</v>
      </c>
      <c r="IW58" s="2" t="s">
        <v>173</v>
      </c>
      <c r="IX58" s="2" t="s">
        <v>173</v>
      </c>
      <c r="IY58" s="2" t="s">
        <v>757</v>
      </c>
      <c r="IZ58" s="2" t="s">
        <v>173</v>
      </c>
      <c r="JA58" s="2" t="s">
        <v>173</v>
      </c>
      <c r="JB58" s="2" t="s">
        <v>173</v>
      </c>
      <c r="JC58" s="2" t="s">
        <v>173</v>
      </c>
      <c r="JE58" s="2" t="s">
        <v>156</v>
      </c>
      <c r="JF58" s="2" t="s">
        <v>156</v>
      </c>
      <c r="JG58" s="2" t="s">
        <v>156</v>
      </c>
      <c r="JI58" s="2" t="s">
        <v>783</v>
      </c>
      <c r="JJ58" s="2" t="s">
        <v>783</v>
      </c>
      <c r="JK58" s="2" t="s">
        <v>783</v>
      </c>
      <c r="JL58" s="2" t="s">
        <v>783</v>
      </c>
      <c r="JM58" s="2" t="s">
        <v>783</v>
      </c>
      <c r="JO58" s="2" t="s">
        <v>783</v>
      </c>
      <c r="JP58" s="2" t="s">
        <v>783</v>
      </c>
      <c r="JQ58" s="2" t="s">
        <v>783</v>
      </c>
      <c r="JR58" s="2" t="s">
        <v>783</v>
      </c>
      <c r="JS58" s="2" t="s">
        <v>337</v>
      </c>
      <c r="JT58" s="2" t="s">
        <v>783</v>
      </c>
      <c r="JU58" s="2" t="s">
        <v>783</v>
      </c>
      <c r="JV58" s="2" t="s">
        <v>783</v>
      </c>
      <c r="JX58" s="2" t="s">
        <v>798</v>
      </c>
      <c r="JY58" s="2" t="s">
        <v>798</v>
      </c>
      <c r="JZ58" s="2" t="s">
        <v>798</v>
      </c>
      <c r="KA58" s="2" t="s">
        <v>798</v>
      </c>
      <c r="KB58" s="2" t="s">
        <v>798</v>
      </c>
      <c r="KC58" s="2" t="s">
        <v>799</v>
      </c>
      <c r="KD58" s="2" t="s">
        <v>799</v>
      </c>
      <c r="KF58" s="2" t="s">
        <v>798</v>
      </c>
      <c r="KG58" s="2" t="s">
        <v>798</v>
      </c>
      <c r="KH58" s="2" t="s">
        <v>798</v>
      </c>
      <c r="KI58" s="2" t="s">
        <v>798</v>
      </c>
      <c r="KJ58" s="2" t="s">
        <v>798</v>
      </c>
      <c r="KK58" s="2" t="s">
        <v>798</v>
      </c>
      <c r="KL58" s="2" t="s">
        <v>799</v>
      </c>
      <c r="KM58" s="2" t="s">
        <v>799</v>
      </c>
      <c r="KO58" s="2" t="s">
        <v>165</v>
      </c>
      <c r="KQ58" s="2" t="s">
        <v>325</v>
      </c>
      <c r="KS58" s="2" t="s">
        <v>821</v>
      </c>
      <c r="KT58" s="2" t="s">
        <v>821</v>
      </c>
      <c r="KV58" s="2" t="s">
        <v>821</v>
      </c>
      <c r="KW58" s="2" t="s">
        <v>821</v>
      </c>
      <c r="KX58" s="2" t="s">
        <v>821</v>
      </c>
      <c r="KY58" s="2" t="s">
        <v>821</v>
      </c>
      <c r="LA58" s="2" t="s">
        <v>243</v>
      </c>
      <c r="LB58" s="2" t="s">
        <v>243</v>
      </c>
      <c r="LD58" s="2" t="s">
        <v>287</v>
      </c>
      <c r="LF58" s="2" t="s">
        <v>916</v>
      </c>
      <c r="LG58" s="2" t="s">
        <v>916</v>
      </c>
      <c r="LH58" s="2" t="s">
        <v>916</v>
      </c>
      <c r="LI58" s="2" t="s">
        <v>916</v>
      </c>
      <c r="LJ58" s="2" t="s">
        <v>916</v>
      </c>
      <c r="LL58" s="2" t="s">
        <v>539</v>
      </c>
      <c r="LN58" s="2" t="s">
        <v>848</v>
      </c>
      <c r="LO58" s="2" t="s">
        <v>848</v>
      </c>
      <c r="LP58" s="2" t="s">
        <v>848</v>
      </c>
      <c r="LQ58" s="2" t="s">
        <v>848</v>
      </c>
      <c r="LR58" s="2" t="s">
        <v>848</v>
      </c>
      <c r="LS58" s="2" t="s">
        <v>848</v>
      </c>
      <c r="LT58" s="2" t="s">
        <v>848</v>
      </c>
      <c r="LU58" s="2" t="s">
        <v>848</v>
      </c>
      <c r="LV58" s="2" t="s">
        <v>848</v>
      </c>
      <c r="LW58" s="2" t="s">
        <v>848</v>
      </c>
      <c r="LX58" s="2" t="s">
        <v>848</v>
      </c>
      <c r="LY58" s="2" t="s">
        <v>848</v>
      </c>
      <c r="MA58" s="2" t="s">
        <v>877</v>
      </c>
      <c r="MB58" s="2" t="s">
        <v>877</v>
      </c>
      <c r="MC58" s="2" t="s">
        <v>877</v>
      </c>
      <c r="MD58" s="2" t="s">
        <v>877</v>
      </c>
      <c r="ME58" s="2" t="s">
        <v>877</v>
      </c>
      <c r="MF58" s="2" t="s">
        <v>877</v>
      </c>
      <c r="MG58" s="2" t="s">
        <v>877</v>
      </c>
      <c r="MH58" s="2" t="s">
        <v>877</v>
      </c>
      <c r="MI58" s="2" t="s">
        <v>877</v>
      </c>
      <c r="MK58" s="2" t="s">
        <v>571</v>
      </c>
      <c r="ML58" s="2" t="s">
        <v>571</v>
      </c>
      <c r="MN58" s="2" t="s">
        <v>296</v>
      </c>
      <c r="MO58" s="2" t="s">
        <v>296</v>
      </c>
      <c r="MP58" s="2" t="s">
        <v>1287</v>
      </c>
      <c r="MQ58" s="2" t="s">
        <v>1287</v>
      </c>
      <c r="MR58" s="2" t="s">
        <v>1287</v>
      </c>
    </row>
    <row r="59" spans="1:356" ht="97.5" customHeight="1" x14ac:dyDescent="0.3">
      <c r="A59" s="15" t="s">
        <v>143</v>
      </c>
      <c r="B59" s="16" t="s">
        <v>1555</v>
      </c>
      <c r="D59" s="16" t="s">
        <v>274</v>
      </c>
      <c r="E59" s="16" t="s">
        <v>274</v>
      </c>
      <c r="F59" s="16" t="s">
        <v>274</v>
      </c>
      <c r="G59" s="16" t="s">
        <v>274</v>
      </c>
      <c r="H59" s="16" t="s">
        <v>274</v>
      </c>
      <c r="J59" s="16" t="s">
        <v>157</v>
      </c>
      <c r="K59" s="16" t="s">
        <v>157</v>
      </c>
      <c r="L59" s="16" t="s">
        <v>157</v>
      </c>
      <c r="M59" s="16" t="s">
        <v>157</v>
      </c>
      <c r="O59" s="16" t="s">
        <v>1093</v>
      </c>
      <c r="P59" s="16" t="s">
        <v>1093</v>
      </c>
      <c r="R59" s="16" t="s">
        <v>1083</v>
      </c>
      <c r="T59" s="16" t="s">
        <v>170</v>
      </c>
      <c r="V59" s="16" t="s">
        <v>170</v>
      </c>
      <c r="W59" s="16" t="s">
        <v>170</v>
      </c>
      <c r="Y59" s="16" t="s">
        <v>187</v>
      </c>
      <c r="Z59" s="16" t="s">
        <v>187</v>
      </c>
      <c r="AB59" s="16" t="s">
        <v>187</v>
      </c>
      <c r="AC59" s="16" t="s">
        <v>187</v>
      </c>
      <c r="AE59" s="16" t="s">
        <v>684</v>
      </c>
      <c r="AG59" s="16" t="s">
        <v>684</v>
      </c>
      <c r="AH59" s="16" t="s">
        <v>684</v>
      </c>
      <c r="AI59" s="16" t="s">
        <v>684</v>
      </c>
      <c r="AK59" s="16" t="s">
        <v>700</v>
      </c>
      <c r="AM59" s="16" t="s">
        <v>1481</v>
      </c>
      <c r="AO59" s="16" t="s">
        <v>187</v>
      </c>
      <c r="AQ59" s="16" t="s">
        <v>684</v>
      </c>
      <c r="AR59" s="16" t="s">
        <v>684</v>
      </c>
      <c r="AS59" s="16" t="s">
        <v>684</v>
      </c>
      <c r="AU59" s="16" t="s">
        <v>684</v>
      </c>
      <c r="AV59" s="16" t="s">
        <v>684</v>
      </c>
      <c r="AW59" s="16" t="s">
        <v>684</v>
      </c>
      <c r="AX59" s="16" t="s">
        <v>684</v>
      </c>
      <c r="AZ59" s="16" t="s">
        <v>144</v>
      </c>
      <c r="BA59" s="16" t="s">
        <v>144</v>
      </c>
      <c r="BB59" s="16" t="s">
        <v>144</v>
      </c>
      <c r="BC59" s="16" t="s">
        <v>144</v>
      </c>
      <c r="BE59" s="16" t="s">
        <v>962</v>
      </c>
      <c r="BF59" s="16" t="s">
        <v>962</v>
      </c>
      <c r="BG59" s="16" t="s">
        <v>962</v>
      </c>
      <c r="BH59" s="16" t="s">
        <v>962</v>
      </c>
      <c r="BI59" s="16" t="s">
        <v>962</v>
      </c>
      <c r="BK59" s="16" t="s">
        <v>962</v>
      </c>
      <c r="BL59" s="16" t="s">
        <v>962</v>
      </c>
      <c r="BM59" s="16" t="s">
        <v>962</v>
      </c>
      <c r="BN59" s="16" t="s">
        <v>962</v>
      </c>
      <c r="BO59" s="16" t="s">
        <v>962</v>
      </c>
      <c r="BQ59" s="16" t="s">
        <v>1765</v>
      </c>
      <c r="BS59" s="16" t="s">
        <v>1783</v>
      </c>
      <c r="BU59" s="16" t="s">
        <v>727</v>
      </c>
      <c r="BV59" s="16" t="s">
        <v>727</v>
      </c>
      <c r="BW59" s="16" t="s">
        <v>727</v>
      </c>
      <c r="BY59" s="16" t="s">
        <v>727</v>
      </c>
      <c r="BZ59" s="16" t="s">
        <v>727</v>
      </c>
      <c r="CA59" s="16" t="s">
        <v>727</v>
      </c>
      <c r="CC59" s="16" t="s">
        <v>1683</v>
      </c>
      <c r="CE59" s="16" t="s">
        <v>999</v>
      </c>
      <c r="CG59" s="16" t="s">
        <v>999</v>
      </c>
      <c r="CH59" s="16" t="s">
        <v>999</v>
      </c>
      <c r="CJ59" s="16" t="s">
        <v>1797</v>
      </c>
      <c r="CL59" s="16" t="s">
        <v>727</v>
      </c>
      <c r="CN59" s="16" t="s">
        <v>727</v>
      </c>
      <c r="CP59" s="16" t="s">
        <v>727</v>
      </c>
      <c r="CQ59" s="16" t="s">
        <v>727</v>
      </c>
      <c r="CR59" s="16" t="s">
        <v>727</v>
      </c>
      <c r="CT59" s="16" t="s">
        <v>1695</v>
      </c>
      <c r="CV59" s="16" t="s">
        <v>999</v>
      </c>
      <c r="CW59" s="16" t="s">
        <v>999</v>
      </c>
      <c r="CX59" s="16" t="s">
        <v>999</v>
      </c>
      <c r="CZ59" s="16" t="s">
        <v>1797</v>
      </c>
      <c r="DB59" s="16" t="s">
        <v>1463</v>
      </c>
      <c r="DC59" s="16" t="s">
        <v>1463</v>
      </c>
      <c r="DD59" s="16" t="s">
        <v>1463</v>
      </c>
      <c r="DF59" s="16" t="s">
        <v>1133</v>
      </c>
      <c r="DG59" s="16" t="s">
        <v>1133</v>
      </c>
      <c r="DI59" s="16" t="s">
        <v>1133</v>
      </c>
      <c r="DJ59" s="16" t="s">
        <v>1133</v>
      </c>
      <c r="DK59" s="16" t="s">
        <v>1133</v>
      </c>
      <c r="DM59" s="16" t="s">
        <v>978</v>
      </c>
      <c r="DO59" s="16" t="s">
        <v>978</v>
      </c>
      <c r="DP59" s="16" t="s">
        <v>978</v>
      </c>
      <c r="DR59" s="16" t="s">
        <v>433</v>
      </c>
      <c r="DS59" s="16" t="s">
        <v>433</v>
      </c>
      <c r="DT59" s="16" t="s">
        <v>433</v>
      </c>
      <c r="DV59" s="16" t="s">
        <v>1720</v>
      </c>
      <c r="DX59" s="16" t="s">
        <v>1207</v>
      </c>
      <c r="DZ59" s="16" t="s">
        <v>1207</v>
      </c>
      <c r="EA59" s="16" t="s">
        <v>1207</v>
      </c>
      <c r="EB59" s="16" t="s">
        <v>1207</v>
      </c>
      <c r="ED59" s="16" t="s">
        <v>1014</v>
      </c>
      <c r="EF59" s="16" t="s">
        <v>478</v>
      </c>
      <c r="EG59" s="16" t="s">
        <v>478</v>
      </c>
      <c r="EH59" s="16" t="s">
        <v>478</v>
      </c>
      <c r="EJ59" s="16" t="s">
        <v>478</v>
      </c>
      <c r="EK59" s="16" t="s">
        <v>478</v>
      </c>
      <c r="EL59" s="16" t="s">
        <v>478</v>
      </c>
      <c r="EN59" s="16" t="s">
        <v>1797</v>
      </c>
      <c r="EP59" s="16" t="s">
        <v>1143</v>
      </c>
      <c r="EQ59" s="16" t="s">
        <v>1143</v>
      </c>
      <c r="ER59" s="16" t="s">
        <v>1143</v>
      </c>
      <c r="ET59" s="16" t="s">
        <v>1835</v>
      </c>
      <c r="EU59" s="16" t="s">
        <v>1835</v>
      </c>
      <c r="EV59" s="16" t="s">
        <v>1835</v>
      </c>
      <c r="EW59" s="16" t="s">
        <v>1835</v>
      </c>
      <c r="EY59" s="16" t="s">
        <v>511</v>
      </c>
      <c r="EZ59" s="16" t="s">
        <v>511</v>
      </c>
      <c r="FA59" s="16" t="s">
        <v>511</v>
      </c>
      <c r="FC59" s="16" t="s">
        <v>219</v>
      </c>
      <c r="FE59" s="16" t="s">
        <v>1153</v>
      </c>
      <c r="FF59" s="16" t="s">
        <v>1153</v>
      </c>
      <c r="FH59" s="16" t="s">
        <v>1153</v>
      </c>
      <c r="FI59" s="16" t="s">
        <v>1153</v>
      </c>
      <c r="FJ59" s="16" t="s">
        <v>1153</v>
      </c>
      <c r="FK59" s="16" t="s">
        <v>1153</v>
      </c>
      <c r="FM59" s="16" t="s">
        <v>1845</v>
      </c>
      <c r="FN59" s="16" t="s">
        <v>1845</v>
      </c>
      <c r="FO59" s="16" t="s">
        <v>1845</v>
      </c>
      <c r="FP59" s="16" t="s">
        <v>1845</v>
      </c>
      <c r="FR59" s="16" t="s">
        <v>511</v>
      </c>
      <c r="FT59" s="16" t="s">
        <v>511</v>
      </c>
      <c r="FU59" s="16" t="s">
        <v>511</v>
      </c>
      <c r="FV59" s="16" t="s">
        <v>511</v>
      </c>
      <c r="FW59" s="16" t="s">
        <v>511</v>
      </c>
      <c r="FX59" s="16" t="s">
        <v>511</v>
      </c>
      <c r="FZ59" s="16" t="s">
        <v>1253</v>
      </c>
      <c r="GA59" s="16" t="s">
        <v>1253</v>
      </c>
      <c r="GB59" s="16" t="s">
        <v>1253</v>
      </c>
      <c r="GD59" s="16" t="s">
        <v>493</v>
      </c>
      <c r="GE59" s="16" t="s">
        <v>493</v>
      </c>
      <c r="GF59" s="16" t="s">
        <v>493</v>
      </c>
      <c r="GG59" s="16" t="s">
        <v>493</v>
      </c>
      <c r="GI59" s="16" t="s">
        <v>1253</v>
      </c>
      <c r="GJ59" s="16" t="s">
        <v>1253</v>
      </c>
      <c r="GK59" s="16" t="s">
        <v>1253</v>
      </c>
      <c r="GM59" s="16" t="s">
        <v>503</v>
      </c>
      <c r="GN59" s="16" t="s">
        <v>503</v>
      </c>
      <c r="GO59" s="16" t="s">
        <v>503</v>
      </c>
      <c r="GP59" s="16" t="s">
        <v>503</v>
      </c>
      <c r="GR59" s="16" t="s">
        <v>503</v>
      </c>
      <c r="GS59" s="16" t="s">
        <v>503</v>
      </c>
      <c r="GT59" s="16" t="s">
        <v>503</v>
      </c>
      <c r="GU59" s="16" t="s">
        <v>503</v>
      </c>
      <c r="GW59" s="16" t="s">
        <v>1036</v>
      </c>
      <c r="GX59" s="16" t="s">
        <v>1036</v>
      </c>
      <c r="GZ59" s="16" t="s">
        <v>1862</v>
      </c>
      <c r="HA59" s="16" t="s">
        <v>1862</v>
      </c>
      <c r="HB59" s="16" t="s">
        <v>1862</v>
      </c>
      <c r="HC59" s="16" t="s">
        <v>1862</v>
      </c>
      <c r="HE59" s="16" t="s">
        <v>1047</v>
      </c>
      <c r="HF59" s="16" t="s">
        <v>1047</v>
      </c>
      <c r="HG59" s="16" t="s">
        <v>1047</v>
      </c>
      <c r="HH59" s="16" t="s">
        <v>1047</v>
      </c>
      <c r="HI59" s="16" t="s">
        <v>1047</v>
      </c>
      <c r="HJ59" s="16" t="s">
        <v>1047</v>
      </c>
      <c r="HL59" s="16" t="s">
        <v>1036</v>
      </c>
      <c r="HM59" s="16" t="s">
        <v>1036</v>
      </c>
      <c r="HN59" s="16" t="s">
        <v>1036</v>
      </c>
      <c r="HO59" s="16" t="s">
        <v>1036</v>
      </c>
      <c r="HQ59" s="16" t="s">
        <v>1862</v>
      </c>
      <c r="HR59" s="16" t="s">
        <v>1862</v>
      </c>
      <c r="HS59" s="16" t="s">
        <v>1862</v>
      </c>
      <c r="HT59" s="16" t="s">
        <v>1862</v>
      </c>
      <c r="HV59" s="16" t="s">
        <v>1527</v>
      </c>
      <c r="HW59" s="16" t="s">
        <v>1527</v>
      </c>
      <c r="HX59" s="16" t="s">
        <v>1527</v>
      </c>
      <c r="HY59" s="16" t="s">
        <v>1527</v>
      </c>
      <c r="HZ59" s="16" t="s">
        <v>1527</v>
      </c>
      <c r="IA59" s="16" t="s">
        <v>1527</v>
      </c>
      <c r="IC59" s="16" t="s">
        <v>1527</v>
      </c>
      <c r="ID59" s="16" t="s">
        <v>1527</v>
      </c>
      <c r="IE59" s="16" t="s">
        <v>1527</v>
      </c>
      <c r="IF59" s="16" t="s">
        <v>1527</v>
      </c>
      <c r="IG59" s="16" t="s">
        <v>1527</v>
      </c>
      <c r="IH59" s="16" t="s">
        <v>1527</v>
      </c>
      <c r="IJ59" s="16" t="s">
        <v>1224</v>
      </c>
      <c r="IK59" s="16" t="s">
        <v>1224</v>
      </c>
      <c r="IL59" s="16" t="s">
        <v>1224</v>
      </c>
      <c r="IM59" s="16" t="s">
        <v>1224</v>
      </c>
      <c r="IO59" s="16" t="s">
        <v>1539</v>
      </c>
      <c r="IP59" s="16" t="s">
        <v>1539</v>
      </c>
      <c r="IQ59" s="16" t="s">
        <v>1539</v>
      </c>
      <c r="IR59" s="16" t="s">
        <v>1539</v>
      </c>
      <c r="IS59" s="16" t="s">
        <v>1539</v>
      </c>
      <c r="IU59" s="16" t="s">
        <v>1612</v>
      </c>
      <c r="IV59" s="16" t="s">
        <v>1612</v>
      </c>
      <c r="IW59" s="16" t="s">
        <v>1612</v>
      </c>
      <c r="IX59" s="16" t="s">
        <v>1612</v>
      </c>
      <c r="IY59" s="16" t="s">
        <v>1612</v>
      </c>
      <c r="IZ59" s="16" t="s">
        <v>1612</v>
      </c>
      <c r="JA59" s="16" t="s">
        <v>1612</v>
      </c>
      <c r="JB59" s="16" t="s">
        <v>1612</v>
      </c>
      <c r="JC59" s="16" t="s">
        <v>1612</v>
      </c>
      <c r="JE59" s="16" t="s">
        <v>1093</v>
      </c>
      <c r="JF59" s="16" t="s">
        <v>1093</v>
      </c>
      <c r="JG59" s="16" t="s">
        <v>1093</v>
      </c>
      <c r="JI59" s="16" t="s">
        <v>1083</v>
      </c>
      <c r="JJ59" s="16" t="s">
        <v>1083</v>
      </c>
      <c r="JK59" s="16" t="s">
        <v>1083</v>
      </c>
      <c r="JL59" s="16" t="s">
        <v>1083</v>
      </c>
      <c r="JM59" s="16" t="s">
        <v>1083</v>
      </c>
      <c r="JO59" s="16" t="s">
        <v>784</v>
      </c>
      <c r="JP59" s="16" t="s">
        <v>784</v>
      </c>
      <c r="JQ59" s="16" t="s">
        <v>784</v>
      </c>
      <c r="JR59" s="16" t="s">
        <v>784</v>
      </c>
      <c r="JS59" s="16" t="s">
        <v>784</v>
      </c>
      <c r="JT59" s="16" t="s">
        <v>784</v>
      </c>
      <c r="JU59" s="16" t="s">
        <v>784</v>
      </c>
      <c r="JV59" s="16" t="s">
        <v>784</v>
      </c>
      <c r="JX59" s="16" t="s">
        <v>1539</v>
      </c>
      <c r="JY59" s="16" t="s">
        <v>1539</v>
      </c>
      <c r="JZ59" s="16" t="s">
        <v>1539</v>
      </c>
      <c r="KA59" s="16" t="s">
        <v>1539</v>
      </c>
      <c r="KB59" s="16" t="s">
        <v>1539</v>
      </c>
      <c r="KC59" s="16" t="s">
        <v>1539</v>
      </c>
      <c r="KD59" s="16" t="s">
        <v>1539</v>
      </c>
      <c r="KF59" s="16" t="s">
        <v>1539</v>
      </c>
      <c r="KG59" s="16" t="s">
        <v>1539</v>
      </c>
      <c r="KH59" s="16" t="s">
        <v>1539</v>
      </c>
      <c r="KI59" s="16" t="s">
        <v>1539</v>
      </c>
      <c r="KJ59" s="16" t="s">
        <v>1539</v>
      </c>
      <c r="KK59" s="16" t="s">
        <v>1539</v>
      </c>
      <c r="KL59" s="16" t="s">
        <v>1539</v>
      </c>
      <c r="KM59" s="16" t="s">
        <v>1539</v>
      </c>
      <c r="KO59" s="16" t="s">
        <v>166</v>
      </c>
      <c r="KQ59" s="16" t="s">
        <v>1083</v>
      </c>
      <c r="KS59" s="16" t="s">
        <v>1310</v>
      </c>
      <c r="KT59" s="16" t="s">
        <v>1310</v>
      </c>
      <c r="KV59" s="16" t="s">
        <v>758</v>
      </c>
      <c r="KW59" s="16" t="s">
        <v>758</v>
      </c>
      <c r="KX59" s="16" t="s">
        <v>758</v>
      </c>
      <c r="KY59" s="16" t="s">
        <v>758</v>
      </c>
      <c r="LA59" s="16" t="s">
        <v>758</v>
      </c>
      <c r="LB59" s="16" t="s">
        <v>758</v>
      </c>
      <c r="LD59" s="16" t="s">
        <v>285</v>
      </c>
      <c r="LF59" s="16" t="s">
        <v>917</v>
      </c>
      <c r="LG59" s="16" t="s">
        <v>917</v>
      </c>
      <c r="LH59" s="16" t="s">
        <v>917</v>
      </c>
      <c r="LI59" s="16" t="s">
        <v>917</v>
      </c>
      <c r="LJ59" s="16" t="s">
        <v>917</v>
      </c>
      <c r="LL59" s="16" t="s">
        <v>649</v>
      </c>
      <c r="LN59" s="16" t="s">
        <v>849</v>
      </c>
      <c r="LO59" s="16" t="s">
        <v>849</v>
      </c>
      <c r="LP59" s="16" t="s">
        <v>849</v>
      </c>
      <c r="LQ59" s="16" t="s">
        <v>849</v>
      </c>
      <c r="LR59" s="16" t="s">
        <v>849</v>
      </c>
      <c r="LS59" s="16" t="s">
        <v>849</v>
      </c>
      <c r="LT59" s="16" t="s">
        <v>849</v>
      </c>
      <c r="LU59" s="16" t="s">
        <v>849</v>
      </c>
      <c r="LV59" s="16" t="s">
        <v>849</v>
      </c>
      <c r="LW59" s="16" t="s">
        <v>849</v>
      </c>
      <c r="LX59" s="16" t="s">
        <v>849</v>
      </c>
      <c r="LY59" s="16" t="s">
        <v>849</v>
      </c>
      <c r="MA59" s="16" t="s">
        <v>849</v>
      </c>
      <c r="MB59" s="16" t="s">
        <v>849</v>
      </c>
      <c r="MC59" s="16" t="s">
        <v>849</v>
      </c>
      <c r="MD59" s="16" t="s">
        <v>849</v>
      </c>
      <c r="ME59" s="16" t="s">
        <v>849</v>
      </c>
      <c r="MF59" s="16" t="s">
        <v>849</v>
      </c>
      <c r="MG59" s="16" t="s">
        <v>849</v>
      </c>
      <c r="MH59" s="16" t="s">
        <v>849</v>
      </c>
      <c r="MI59" s="16" t="s">
        <v>849</v>
      </c>
      <c r="MK59" s="16" t="s">
        <v>572</v>
      </c>
      <c r="ML59" s="16" t="s">
        <v>572</v>
      </c>
      <c r="MN59" s="16" t="s">
        <v>1288</v>
      </c>
      <c r="MO59" s="16" t="s">
        <v>1288</v>
      </c>
      <c r="MP59" s="16" t="s">
        <v>1288</v>
      </c>
      <c r="MQ59" s="16" t="s">
        <v>1288</v>
      </c>
      <c r="MR59" s="16" t="s">
        <v>1288</v>
      </c>
    </row>
    <row r="60" spans="1:356" ht="22.5" customHeight="1" x14ac:dyDescent="0.3">
      <c r="A60" s="15" t="s">
        <v>145</v>
      </c>
      <c r="B60" s="2" t="s">
        <v>685</v>
      </c>
      <c r="D60" s="2" t="s">
        <v>146</v>
      </c>
      <c r="E60" s="2" t="s">
        <v>146</v>
      </c>
      <c r="F60" s="2" t="s">
        <v>146</v>
      </c>
      <c r="G60" s="2" t="s">
        <v>146</v>
      </c>
      <c r="H60" s="2" t="s">
        <v>146</v>
      </c>
      <c r="J60" s="2" t="s">
        <v>158</v>
      </c>
      <c r="K60" s="2" t="s">
        <v>158</v>
      </c>
      <c r="L60" s="2" t="s">
        <v>158</v>
      </c>
      <c r="M60" s="2" t="s">
        <v>158</v>
      </c>
      <c r="O60" s="2" t="s">
        <v>759</v>
      </c>
      <c r="P60" s="2" t="s">
        <v>759</v>
      </c>
      <c r="R60" s="2" t="s">
        <v>759</v>
      </c>
      <c r="T60" s="2" t="s">
        <v>146</v>
      </c>
      <c r="V60" s="16" t="s">
        <v>146</v>
      </c>
      <c r="W60" s="16" t="s">
        <v>146</v>
      </c>
      <c r="Y60" s="2" t="s">
        <v>146</v>
      </c>
      <c r="Z60" s="2" t="s">
        <v>146</v>
      </c>
      <c r="AB60" s="2" t="s">
        <v>146</v>
      </c>
      <c r="AC60" s="2" t="s">
        <v>146</v>
      </c>
      <c r="AE60" s="2" t="s">
        <v>685</v>
      </c>
      <c r="AG60" s="2" t="s">
        <v>685</v>
      </c>
      <c r="AH60" s="2" t="s">
        <v>685</v>
      </c>
      <c r="AI60" s="2" t="s">
        <v>685</v>
      </c>
      <c r="AK60" s="2" t="s">
        <v>146</v>
      </c>
      <c r="AM60" s="2" t="s">
        <v>685</v>
      </c>
      <c r="AO60" s="2" t="s">
        <v>146</v>
      </c>
      <c r="AQ60" s="2" t="s">
        <v>685</v>
      </c>
      <c r="AR60" s="2" t="s">
        <v>685</v>
      </c>
      <c r="AS60" s="2" t="s">
        <v>685</v>
      </c>
      <c r="AU60" s="2" t="s">
        <v>685</v>
      </c>
      <c r="AV60" s="2" t="s">
        <v>685</v>
      </c>
      <c r="AW60" s="2" t="s">
        <v>685</v>
      </c>
      <c r="AX60" s="2" t="s">
        <v>685</v>
      </c>
      <c r="AZ60" s="2" t="s">
        <v>146</v>
      </c>
      <c r="BA60" s="2" t="s">
        <v>146</v>
      </c>
      <c r="BB60" s="2" t="s">
        <v>146</v>
      </c>
      <c r="BC60" s="2" t="s">
        <v>146</v>
      </c>
      <c r="BE60" s="2" t="s">
        <v>685</v>
      </c>
      <c r="BF60" s="2" t="s">
        <v>685</v>
      </c>
      <c r="BG60" s="2" t="s">
        <v>685</v>
      </c>
      <c r="BH60" s="2" t="s">
        <v>685</v>
      </c>
      <c r="BI60" s="2" t="s">
        <v>685</v>
      </c>
      <c r="BK60" s="2" t="s">
        <v>685</v>
      </c>
      <c r="BL60" s="2" t="s">
        <v>685</v>
      </c>
      <c r="BM60" s="2" t="s">
        <v>685</v>
      </c>
      <c r="BN60" s="2" t="s">
        <v>685</v>
      </c>
      <c r="BO60" s="2" t="s">
        <v>685</v>
      </c>
      <c r="BQ60" s="2" t="s">
        <v>1766</v>
      </c>
      <c r="BS60" s="2" t="s">
        <v>759</v>
      </c>
      <c r="BU60" s="2" t="s">
        <v>685</v>
      </c>
      <c r="BV60" s="2" t="s">
        <v>685</v>
      </c>
      <c r="BW60" s="2" t="s">
        <v>685</v>
      </c>
      <c r="BY60" s="2" t="s">
        <v>685</v>
      </c>
      <c r="BZ60" s="2" t="s">
        <v>685</v>
      </c>
      <c r="CA60" s="2" t="s">
        <v>685</v>
      </c>
      <c r="CC60" s="2" t="s">
        <v>1684</v>
      </c>
      <c r="CE60" s="2" t="s">
        <v>146</v>
      </c>
      <c r="CG60" s="2" t="s">
        <v>146</v>
      </c>
      <c r="CH60" s="2" t="s">
        <v>146</v>
      </c>
      <c r="CJ60" s="2" t="s">
        <v>1798</v>
      </c>
      <c r="CL60" s="2" t="s">
        <v>685</v>
      </c>
      <c r="CN60" s="2" t="s">
        <v>685</v>
      </c>
      <c r="CP60" s="2" t="s">
        <v>685</v>
      </c>
      <c r="CQ60" s="2" t="s">
        <v>685</v>
      </c>
      <c r="CR60" s="2" t="s">
        <v>685</v>
      </c>
      <c r="CT60" s="2" t="s">
        <v>1684</v>
      </c>
      <c r="CV60" s="2" t="s">
        <v>685</v>
      </c>
      <c r="CW60" s="2" t="s">
        <v>685</v>
      </c>
      <c r="CX60" s="2" t="s">
        <v>685</v>
      </c>
      <c r="CZ60" s="2" t="s">
        <v>1798</v>
      </c>
      <c r="DB60" s="2" t="s">
        <v>158</v>
      </c>
      <c r="DC60" s="2" t="s">
        <v>158</v>
      </c>
      <c r="DD60" s="2" t="s">
        <v>158</v>
      </c>
      <c r="DF60" s="2" t="s">
        <v>59</v>
      </c>
      <c r="DG60" s="2" t="s">
        <v>59</v>
      </c>
      <c r="DI60" s="2" t="s">
        <v>59</v>
      </c>
      <c r="DJ60" s="2" t="s">
        <v>59</v>
      </c>
      <c r="DK60" s="2" t="s">
        <v>59</v>
      </c>
      <c r="DM60" s="2" t="s">
        <v>979</v>
      </c>
      <c r="DO60" s="2" t="s">
        <v>979</v>
      </c>
      <c r="DP60" s="2" t="s">
        <v>979</v>
      </c>
      <c r="DR60" s="2" t="s">
        <v>434</v>
      </c>
      <c r="DS60" s="2" t="s">
        <v>434</v>
      </c>
      <c r="DT60" s="2" t="s">
        <v>434</v>
      </c>
      <c r="DV60" s="2" t="s">
        <v>1684</v>
      </c>
      <c r="DX60" s="2" t="s">
        <v>59</v>
      </c>
      <c r="DZ60" s="2" t="s">
        <v>59</v>
      </c>
      <c r="EA60" s="2" t="s">
        <v>59</v>
      </c>
      <c r="EB60" s="2" t="s">
        <v>59</v>
      </c>
      <c r="ED60" s="2" t="s">
        <v>59</v>
      </c>
      <c r="EF60" s="2" t="s">
        <v>479</v>
      </c>
      <c r="EG60" s="2" t="s">
        <v>479</v>
      </c>
      <c r="EH60" s="2" t="s">
        <v>479</v>
      </c>
      <c r="EJ60" s="2" t="s">
        <v>479</v>
      </c>
      <c r="EK60" s="2" t="s">
        <v>479</v>
      </c>
      <c r="EL60" s="2" t="s">
        <v>479</v>
      </c>
      <c r="EN60" s="2" t="s">
        <v>1798</v>
      </c>
      <c r="EP60" s="2" t="s">
        <v>685</v>
      </c>
      <c r="EQ60" s="2" t="s">
        <v>685</v>
      </c>
      <c r="ER60" s="2" t="s">
        <v>685</v>
      </c>
      <c r="ET60" s="2" t="s">
        <v>685</v>
      </c>
      <c r="EU60" s="2" t="s">
        <v>685</v>
      </c>
      <c r="EV60" s="2" t="s">
        <v>685</v>
      </c>
      <c r="EW60" s="2" t="s">
        <v>685</v>
      </c>
      <c r="EY60" s="2" t="s">
        <v>146</v>
      </c>
      <c r="EZ60" s="2" t="s">
        <v>146</v>
      </c>
      <c r="FA60" s="2" t="s">
        <v>146</v>
      </c>
      <c r="FC60" s="2" t="s">
        <v>146</v>
      </c>
      <c r="FE60" s="2" t="s">
        <v>685</v>
      </c>
      <c r="FF60" s="2" t="s">
        <v>685</v>
      </c>
      <c r="FH60" s="2" t="s">
        <v>685</v>
      </c>
      <c r="FI60" s="2" t="s">
        <v>685</v>
      </c>
      <c r="FJ60" s="2" t="s">
        <v>685</v>
      </c>
      <c r="FK60" s="2" t="s">
        <v>685</v>
      </c>
      <c r="FM60" s="2" t="s">
        <v>685</v>
      </c>
      <c r="FN60" s="2" t="s">
        <v>685</v>
      </c>
      <c r="FO60" s="2" t="s">
        <v>685</v>
      </c>
      <c r="FP60" s="2" t="s">
        <v>685</v>
      </c>
      <c r="FR60" s="2" t="s">
        <v>146</v>
      </c>
      <c r="FT60" s="2" t="s">
        <v>146</v>
      </c>
      <c r="FU60" s="2" t="s">
        <v>146</v>
      </c>
      <c r="FV60" s="2" t="s">
        <v>146</v>
      </c>
      <c r="FW60" s="2" t="s">
        <v>146</v>
      </c>
      <c r="FX60" s="2" t="s">
        <v>146</v>
      </c>
      <c r="FZ60" s="2" t="s">
        <v>759</v>
      </c>
      <c r="GA60" s="2" t="s">
        <v>759</v>
      </c>
      <c r="GB60" s="2" t="s">
        <v>759</v>
      </c>
      <c r="GD60" s="2" t="s">
        <v>158</v>
      </c>
      <c r="GE60" s="2" t="s">
        <v>158</v>
      </c>
      <c r="GF60" s="2" t="s">
        <v>158</v>
      </c>
      <c r="GG60" s="2" t="s">
        <v>158</v>
      </c>
      <c r="GI60" s="2" t="s">
        <v>759</v>
      </c>
      <c r="GJ60" s="2" t="s">
        <v>759</v>
      </c>
      <c r="GK60" s="2" t="s">
        <v>759</v>
      </c>
      <c r="GM60" s="2" t="s">
        <v>158</v>
      </c>
      <c r="GN60" s="2" t="s">
        <v>158</v>
      </c>
      <c r="GO60" s="2" t="s">
        <v>158</v>
      </c>
      <c r="GP60" s="2" t="s">
        <v>158</v>
      </c>
      <c r="GR60" s="2" t="s">
        <v>158</v>
      </c>
      <c r="GS60" s="2" t="s">
        <v>158</v>
      </c>
      <c r="GT60" s="2" t="s">
        <v>158</v>
      </c>
      <c r="GU60" s="2" t="s">
        <v>158</v>
      </c>
      <c r="GW60" s="2" t="s">
        <v>759</v>
      </c>
      <c r="GX60" s="2" t="s">
        <v>759</v>
      </c>
      <c r="GZ60" s="2" t="s">
        <v>1798</v>
      </c>
      <c r="HA60" s="2" t="s">
        <v>1798</v>
      </c>
      <c r="HB60" s="2" t="s">
        <v>1798</v>
      </c>
      <c r="HC60" s="2" t="s">
        <v>1798</v>
      </c>
      <c r="HE60" s="2" t="s">
        <v>759</v>
      </c>
      <c r="HF60" s="2" t="s">
        <v>759</v>
      </c>
      <c r="HG60" s="2" t="s">
        <v>759</v>
      </c>
      <c r="HH60" s="2" t="s">
        <v>759</v>
      </c>
      <c r="HI60" s="2" t="s">
        <v>759</v>
      </c>
      <c r="HJ60" s="2" t="s">
        <v>759</v>
      </c>
      <c r="HL60" s="2" t="s">
        <v>759</v>
      </c>
      <c r="HM60" s="2" t="s">
        <v>759</v>
      </c>
      <c r="HN60" s="2" t="s">
        <v>759</v>
      </c>
      <c r="HO60" s="2" t="s">
        <v>759</v>
      </c>
      <c r="HQ60" s="2" t="s">
        <v>1798</v>
      </c>
      <c r="HR60" s="2" t="s">
        <v>1798</v>
      </c>
      <c r="HS60" s="2" t="s">
        <v>1798</v>
      </c>
      <c r="HT60" s="2" t="s">
        <v>1798</v>
      </c>
      <c r="HV60" s="2" t="s">
        <v>759</v>
      </c>
      <c r="HW60" s="2" t="s">
        <v>759</v>
      </c>
      <c r="HX60" s="2" t="s">
        <v>759</v>
      </c>
      <c r="HY60" s="2" t="s">
        <v>759</v>
      </c>
      <c r="HZ60" s="2" t="s">
        <v>759</v>
      </c>
      <c r="IA60" s="2" t="s">
        <v>759</v>
      </c>
      <c r="IC60" s="2" t="s">
        <v>759</v>
      </c>
      <c r="ID60" s="2" t="s">
        <v>759</v>
      </c>
      <c r="IE60" s="2" t="s">
        <v>759</v>
      </c>
      <c r="IF60" s="2" t="s">
        <v>759</v>
      </c>
      <c r="IG60" s="2" t="s">
        <v>759</v>
      </c>
      <c r="IH60" s="2" t="s">
        <v>759</v>
      </c>
      <c r="IJ60" s="2" t="s">
        <v>759</v>
      </c>
      <c r="IK60" s="2" t="s">
        <v>759</v>
      </c>
      <c r="IL60" s="2" t="s">
        <v>759</v>
      </c>
      <c r="IM60" s="2" t="s">
        <v>759</v>
      </c>
      <c r="IO60" s="2" t="s">
        <v>759</v>
      </c>
      <c r="IP60" s="2" t="s">
        <v>759</v>
      </c>
      <c r="IQ60" s="2" t="s">
        <v>759</v>
      </c>
      <c r="IR60" s="2" t="s">
        <v>759</v>
      </c>
      <c r="IS60" s="2" t="s">
        <v>759</v>
      </c>
      <c r="IU60" s="2" t="s">
        <v>759</v>
      </c>
      <c r="IV60" s="2" t="s">
        <v>759</v>
      </c>
      <c r="IW60" s="2" t="s">
        <v>759</v>
      </c>
      <c r="IX60" s="2" t="s">
        <v>759</v>
      </c>
      <c r="IY60" s="2" t="s">
        <v>759</v>
      </c>
      <c r="IZ60" s="2" t="s">
        <v>759</v>
      </c>
      <c r="JA60" s="2" t="s">
        <v>759</v>
      </c>
      <c r="JB60" s="2" t="s">
        <v>759</v>
      </c>
      <c r="JC60" s="2" t="s">
        <v>759</v>
      </c>
      <c r="JE60" s="2" t="s">
        <v>759</v>
      </c>
      <c r="JF60" s="2" t="s">
        <v>759</v>
      </c>
      <c r="JG60" s="2" t="s">
        <v>759</v>
      </c>
      <c r="JI60" s="2" t="s">
        <v>759</v>
      </c>
      <c r="JJ60" s="2" t="s">
        <v>759</v>
      </c>
      <c r="JK60" s="2" t="s">
        <v>759</v>
      </c>
      <c r="JL60" s="2" t="s">
        <v>759</v>
      </c>
      <c r="JM60" s="2" t="s">
        <v>759</v>
      </c>
      <c r="JO60" s="2" t="s">
        <v>759</v>
      </c>
      <c r="JP60" s="2" t="s">
        <v>759</v>
      </c>
      <c r="JQ60" s="2" t="s">
        <v>759</v>
      </c>
      <c r="JR60" s="2" t="s">
        <v>759</v>
      </c>
      <c r="JS60" s="2" t="s">
        <v>759</v>
      </c>
      <c r="JT60" s="2" t="s">
        <v>759</v>
      </c>
      <c r="JU60" s="2" t="s">
        <v>759</v>
      </c>
      <c r="JV60" s="2" t="s">
        <v>759</v>
      </c>
      <c r="JX60" s="2" t="s">
        <v>759</v>
      </c>
      <c r="JY60" s="2" t="s">
        <v>759</v>
      </c>
      <c r="JZ60" s="2" t="s">
        <v>759</v>
      </c>
      <c r="KA60" s="2" t="s">
        <v>759</v>
      </c>
      <c r="KB60" s="2" t="s">
        <v>759</v>
      </c>
      <c r="KC60" s="2" t="s">
        <v>759</v>
      </c>
      <c r="KD60" s="2" t="s">
        <v>759</v>
      </c>
      <c r="KF60" s="2" t="s">
        <v>759</v>
      </c>
      <c r="KG60" s="2" t="s">
        <v>759</v>
      </c>
      <c r="KH60" s="2" t="s">
        <v>759</v>
      </c>
      <c r="KI60" s="2" t="s">
        <v>759</v>
      </c>
      <c r="KJ60" s="2" t="s">
        <v>759</v>
      </c>
      <c r="KK60" s="2" t="s">
        <v>759</v>
      </c>
      <c r="KL60" s="2" t="s">
        <v>759</v>
      </c>
      <c r="KM60" s="2" t="s">
        <v>759</v>
      </c>
      <c r="KO60" s="2" t="s">
        <v>158</v>
      </c>
      <c r="KQ60" s="2" t="s">
        <v>759</v>
      </c>
      <c r="KS60" s="2" t="s">
        <v>759</v>
      </c>
      <c r="KT60" s="2" t="s">
        <v>759</v>
      </c>
      <c r="KV60" s="2" t="s">
        <v>759</v>
      </c>
      <c r="KW60" s="2" t="s">
        <v>759</v>
      </c>
      <c r="KX60" s="2" t="s">
        <v>759</v>
      </c>
      <c r="KY60" s="2" t="s">
        <v>759</v>
      </c>
      <c r="LA60" s="2" t="s">
        <v>759</v>
      </c>
      <c r="LB60" s="2" t="s">
        <v>759</v>
      </c>
      <c r="LD60" s="2" t="s">
        <v>146</v>
      </c>
      <c r="LF60" s="2" t="s">
        <v>759</v>
      </c>
      <c r="LG60" s="2" t="s">
        <v>759</v>
      </c>
      <c r="LH60" s="2" t="s">
        <v>759</v>
      </c>
      <c r="LI60" s="2" t="s">
        <v>759</v>
      </c>
      <c r="LJ60" s="2" t="s">
        <v>759</v>
      </c>
      <c r="LL60" s="2" t="s">
        <v>59</v>
      </c>
      <c r="LN60" s="2" t="s">
        <v>759</v>
      </c>
      <c r="LO60" s="2" t="s">
        <v>759</v>
      </c>
      <c r="LP60" s="2" t="s">
        <v>759</v>
      </c>
      <c r="LQ60" s="2" t="s">
        <v>759</v>
      </c>
      <c r="LR60" s="2" t="s">
        <v>759</v>
      </c>
      <c r="LS60" s="2" t="s">
        <v>759</v>
      </c>
      <c r="LT60" s="2" t="s">
        <v>759</v>
      </c>
      <c r="LU60" s="2" t="s">
        <v>759</v>
      </c>
      <c r="LV60" s="2" t="s">
        <v>759</v>
      </c>
      <c r="LW60" s="2" t="s">
        <v>759</v>
      </c>
      <c r="LX60" s="2" t="s">
        <v>759</v>
      </c>
      <c r="LY60" s="2" t="s">
        <v>759</v>
      </c>
      <c r="MA60" s="2" t="s">
        <v>759</v>
      </c>
      <c r="MB60" s="2" t="s">
        <v>759</v>
      </c>
      <c r="MC60" s="2" t="s">
        <v>759</v>
      </c>
      <c r="MD60" s="2" t="s">
        <v>759</v>
      </c>
      <c r="ME60" s="2" t="s">
        <v>759</v>
      </c>
      <c r="MF60" s="2" t="s">
        <v>759</v>
      </c>
      <c r="MG60" s="2" t="s">
        <v>759</v>
      </c>
      <c r="MH60" s="2" t="s">
        <v>759</v>
      </c>
      <c r="MI60" s="2" t="s">
        <v>759</v>
      </c>
      <c r="MK60" s="70" t="s">
        <v>59</v>
      </c>
      <c r="ML60" s="70" t="s">
        <v>59</v>
      </c>
      <c r="MN60" s="16" t="s">
        <v>1289</v>
      </c>
      <c r="MO60" s="16" t="s">
        <v>1289</v>
      </c>
      <c r="MP60" s="16" t="s">
        <v>1289</v>
      </c>
      <c r="MQ60" s="16" t="s">
        <v>1289</v>
      </c>
      <c r="MR60" s="16" t="s">
        <v>1289</v>
      </c>
    </row>
    <row r="61" spans="1:356" ht="90" customHeight="1" x14ac:dyDescent="0.3">
      <c r="A61" s="15" t="s">
        <v>154</v>
      </c>
      <c r="B61" s="2" t="s">
        <v>1556</v>
      </c>
      <c r="D61" s="2" t="s">
        <v>246</v>
      </c>
      <c r="E61" s="2" t="s">
        <v>246</v>
      </c>
      <c r="F61" s="2" t="s">
        <v>246</v>
      </c>
      <c r="G61" s="2" t="s">
        <v>246</v>
      </c>
      <c r="H61" s="2" t="s">
        <v>246</v>
      </c>
      <c r="J61" s="2" t="s">
        <v>246</v>
      </c>
      <c r="K61" s="2" t="s">
        <v>246</v>
      </c>
      <c r="L61" s="2" t="s">
        <v>246</v>
      </c>
      <c r="M61" s="2" t="s">
        <v>246</v>
      </c>
      <c r="O61" s="2" t="s">
        <v>1094</v>
      </c>
      <c r="P61" s="2" t="s">
        <v>1094</v>
      </c>
      <c r="R61" s="2" t="s">
        <v>1094</v>
      </c>
      <c r="T61" s="2" t="s">
        <v>171</v>
      </c>
      <c r="V61" s="2" t="s">
        <v>171</v>
      </c>
      <c r="W61" s="2" t="s">
        <v>171</v>
      </c>
      <c r="Y61" s="2" t="s">
        <v>188</v>
      </c>
      <c r="Z61" s="2" t="s">
        <v>188</v>
      </c>
      <c r="AB61" s="2" t="s">
        <v>188</v>
      </c>
      <c r="AC61" s="2" t="s">
        <v>188</v>
      </c>
      <c r="AE61" s="2" t="s">
        <v>686</v>
      </c>
      <c r="AG61" s="2" t="s">
        <v>686</v>
      </c>
      <c r="AH61" s="2" t="s">
        <v>686</v>
      </c>
      <c r="AI61" s="2" t="s">
        <v>686</v>
      </c>
      <c r="AK61" s="2" t="s">
        <v>701</v>
      </c>
      <c r="AM61" s="2" t="s">
        <v>1482</v>
      </c>
      <c r="AO61" s="2" t="s">
        <v>188</v>
      </c>
      <c r="AQ61" s="2" t="s">
        <v>686</v>
      </c>
      <c r="AR61" s="2" t="s">
        <v>686</v>
      </c>
      <c r="AS61" s="2" t="s">
        <v>686</v>
      </c>
      <c r="AU61" s="2" t="s">
        <v>686</v>
      </c>
      <c r="AV61" s="2" t="s">
        <v>686</v>
      </c>
      <c r="AW61" s="2" t="s">
        <v>686</v>
      </c>
      <c r="AX61" s="2" t="s">
        <v>686</v>
      </c>
      <c r="AZ61" s="2" t="s">
        <v>147</v>
      </c>
      <c r="BA61" s="2" t="s">
        <v>147</v>
      </c>
      <c r="BB61" s="2" t="s">
        <v>147</v>
      </c>
      <c r="BC61" s="2" t="s">
        <v>147</v>
      </c>
      <c r="BE61" s="2" t="s">
        <v>963</v>
      </c>
      <c r="BF61" s="2" t="s">
        <v>963</v>
      </c>
      <c r="BG61" s="2" t="s">
        <v>963</v>
      </c>
      <c r="BH61" s="2" t="s">
        <v>963</v>
      </c>
      <c r="BI61" s="2" t="s">
        <v>963</v>
      </c>
      <c r="BK61" s="2" t="s">
        <v>963</v>
      </c>
      <c r="BL61" s="2" t="s">
        <v>963</v>
      </c>
      <c r="BM61" s="2" t="s">
        <v>963</v>
      </c>
      <c r="BN61" s="2" t="s">
        <v>963</v>
      </c>
      <c r="BO61" s="2" t="s">
        <v>963</v>
      </c>
      <c r="BQ61" s="2" t="s">
        <v>1767</v>
      </c>
      <c r="BS61" s="2" t="s">
        <v>1784</v>
      </c>
      <c r="BU61" s="2" t="s">
        <v>728</v>
      </c>
      <c r="BV61" s="2" t="s">
        <v>728</v>
      </c>
      <c r="BW61" s="2" t="s">
        <v>728</v>
      </c>
      <c r="BY61" s="2" t="s">
        <v>728</v>
      </c>
      <c r="BZ61" s="2" t="s">
        <v>728</v>
      </c>
      <c r="CA61" s="2" t="s">
        <v>728</v>
      </c>
      <c r="CC61" s="2" t="s">
        <v>1685</v>
      </c>
      <c r="CE61" s="2" t="s">
        <v>1686</v>
      </c>
      <c r="CG61" s="2" t="s">
        <v>1000</v>
      </c>
      <c r="CH61" s="2" t="s">
        <v>1000</v>
      </c>
      <c r="CJ61" s="2" t="s">
        <v>1685</v>
      </c>
      <c r="CK61" s="2"/>
      <c r="CL61" s="2" t="s">
        <v>728</v>
      </c>
      <c r="CN61" s="2" t="s">
        <v>728</v>
      </c>
      <c r="CP61" s="2" t="s">
        <v>728</v>
      </c>
      <c r="CQ61" s="2" t="s">
        <v>728</v>
      </c>
      <c r="CR61" s="2" t="s">
        <v>728</v>
      </c>
      <c r="CT61" s="2" t="s">
        <v>1685</v>
      </c>
      <c r="CV61" s="2" t="s">
        <v>1002</v>
      </c>
      <c r="CW61" s="2" t="s">
        <v>1002</v>
      </c>
      <c r="CX61" s="2" t="s">
        <v>1002</v>
      </c>
      <c r="CZ61" s="2" t="s">
        <v>1685</v>
      </c>
      <c r="DB61" s="2" t="s">
        <v>1464</v>
      </c>
      <c r="DC61" s="2" t="s">
        <v>1464</v>
      </c>
      <c r="DD61" s="2" t="s">
        <v>1464</v>
      </c>
      <c r="DF61" s="2" t="s">
        <v>963</v>
      </c>
      <c r="DG61" s="2" t="s">
        <v>963</v>
      </c>
      <c r="DI61" s="2" t="s">
        <v>963</v>
      </c>
      <c r="DJ61" s="2" t="s">
        <v>963</v>
      </c>
      <c r="DK61" s="2" t="s">
        <v>963</v>
      </c>
      <c r="DM61" s="2" t="s">
        <v>573</v>
      </c>
      <c r="DO61" s="2" t="s">
        <v>573</v>
      </c>
      <c r="DP61" s="2" t="s">
        <v>573</v>
      </c>
      <c r="DR61" s="2" t="s">
        <v>435</v>
      </c>
      <c r="DS61" s="2" t="s">
        <v>435</v>
      </c>
      <c r="DT61" s="2" t="s">
        <v>435</v>
      </c>
      <c r="DV61" s="2" t="s">
        <v>1721</v>
      </c>
      <c r="DX61" s="2" t="s">
        <v>573</v>
      </c>
      <c r="DZ61" s="2" t="s">
        <v>573</v>
      </c>
      <c r="EA61" s="2" t="s">
        <v>573</v>
      </c>
      <c r="EB61" s="2" t="s">
        <v>573</v>
      </c>
      <c r="ED61" s="2" t="s">
        <v>573</v>
      </c>
      <c r="EF61" s="2" t="s">
        <v>480</v>
      </c>
      <c r="EG61" s="2" t="s">
        <v>480</v>
      </c>
      <c r="EH61" s="2" t="s">
        <v>480</v>
      </c>
      <c r="EJ61" s="2" t="s">
        <v>480</v>
      </c>
      <c r="EK61" s="2" t="s">
        <v>480</v>
      </c>
      <c r="EL61" s="2" t="s">
        <v>480</v>
      </c>
      <c r="EN61" s="2" t="s">
        <v>1816</v>
      </c>
      <c r="EP61" s="2" t="s">
        <v>1144</v>
      </c>
      <c r="EQ61" s="2" t="s">
        <v>1144</v>
      </c>
      <c r="ER61" s="2" t="s">
        <v>1144</v>
      </c>
      <c r="ET61" s="2" t="s">
        <v>1836</v>
      </c>
      <c r="EU61" s="2" t="s">
        <v>1836</v>
      </c>
      <c r="EV61" s="2" t="s">
        <v>1836</v>
      </c>
      <c r="EW61" s="2" t="s">
        <v>1836</v>
      </c>
      <c r="EY61" s="2" t="s">
        <v>512</v>
      </c>
      <c r="EZ61" s="2" t="s">
        <v>512</v>
      </c>
      <c r="FA61" s="2" t="s">
        <v>512</v>
      </c>
      <c r="FC61" s="2" t="s">
        <v>221</v>
      </c>
      <c r="FE61" s="2" t="s">
        <v>1144</v>
      </c>
      <c r="FF61" s="2" t="s">
        <v>1144</v>
      </c>
      <c r="FH61" s="2" t="s">
        <v>1144</v>
      </c>
      <c r="FI61" s="2" t="s">
        <v>1144</v>
      </c>
      <c r="FJ61" s="2" t="s">
        <v>1144</v>
      </c>
      <c r="FK61" s="2" t="s">
        <v>1144</v>
      </c>
      <c r="FM61" s="2" t="s">
        <v>1846</v>
      </c>
      <c r="FN61" s="2" t="s">
        <v>1846</v>
      </c>
      <c r="FO61" s="2" t="s">
        <v>1846</v>
      </c>
      <c r="FP61" s="2" t="s">
        <v>1846</v>
      </c>
      <c r="FR61" s="2" t="s">
        <v>512</v>
      </c>
      <c r="FT61" s="2" t="s">
        <v>512</v>
      </c>
      <c r="FU61" s="2" t="s">
        <v>512</v>
      </c>
      <c r="FV61" s="2" t="s">
        <v>512</v>
      </c>
      <c r="FW61" s="2" t="s">
        <v>512</v>
      </c>
      <c r="FX61" s="2" t="s">
        <v>512</v>
      </c>
      <c r="FZ61" s="2" t="s">
        <v>1254</v>
      </c>
      <c r="GA61" s="2" t="s">
        <v>1254</v>
      </c>
      <c r="GB61" s="2" t="s">
        <v>1254</v>
      </c>
      <c r="GD61" s="2" t="s">
        <v>494</v>
      </c>
      <c r="GE61" s="2" t="s">
        <v>494</v>
      </c>
      <c r="GF61" s="2" t="s">
        <v>494</v>
      </c>
      <c r="GG61" s="2" t="s">
        <v>494</v>
      </c>
      <c r="GI61" s="2" t="s">
        <v>1254</v>
      </c>
      <c r="GJ61" s="2" t="s">
        <v>1254</v>
      </c>
      <c r="GK61" s="2" t="s">
        <v>1254</v>
      </c>
      <c r="GM61" s="2" t="s">
        <v>494</v>
      </c>
      <c r="GN61" s="2" t="s">
        <v>494</v>
      </c>
      <c r="GO61" s="2" t="s">
        <v>494</v>
      </c>
      <c r="GP61" s="2" t="s">
        <v>494</v>
      </c>
      <c r="GR61" s="2" t="s">
        <v>494</v>
      </c>
      <c r="GS61" s="2" t="s">
        <v>494</v>
      </c>
      <c r="GT61" s="2" t="s">
        <v>494</v>
      </c>
      <c r="GU61" s="2" t="s">
        <v>494</v>
      </c>
      <c r="GW61" s="2" t="s">
        <v>760</v>
      </c>
      <c r="GX61" s="2" t="s">
        <v>760</v>
      </c>
      <c r="GZ61" s="2" t="s">
        <v>1863</v>
      </c>
      <c r="HA61" s="2" t="s">
        <v>1863</v>
      </c>
      <c r="HB61" s="2" t="s">
        <v>1863</v>
      </c>
      <c r="HC61" s="2" t="s">
        <v>1863</v>
      </c>
      <c r="HE61" s="2" t="s">
        <v>1624</v>
      </c>
      <c r="HF61" s="2" t="s">
        <v>1624</v>
      </c>
      <c r="HG61" s="2" t="s">
        <v>1624</v>
      </c>
      <c r="HH61" s="2" t="s">
        <v>1624</v>
      </c>
      <c r="HI61" s="2" t="s">
        <v>1624</v>
      </c>
      <c r="HJ61" s="2" t="s">
        <v>1624</v>
      </c>
      <c r="HL61" s="2" t="s">
        <v>760</v>
      </c>
      <c r="HM61" s="2" t="s">
        <v>760</v>
      </c>
      <c r="HN61" s="2" t="s">
        <v>760</v>
      </c>
      <c r="HO61" s="2" t="s">
        <v>760</v>
      </c>
      <c r="HQ61" s="2" t="s">
        <v>1863</v>
      </c>
      <c r="HR61" s="2" t="s">
        <v>1863</v>
      </c>
      <c r="HS61" s="2" t="s">
        <v>1863</v>
      </c>
      <c r="HT61" s="2" t="s">
        <v>1863</v>
      </c>
      <c r="HV61" s="2" t="s">
        <v>1528</v>
      </c>
      <c r="HW61" s="2" t="s">
        <v>1528</v>
      </c>
      <c r="HX61" s="2" t="s">
        <v>1528</v>
      </c>
      <c r="HY61" s="2" t="s">
        <v>1528</v>
      </c>
      <c r="HZ61" s="2" t="s">
        <v>1528</v>
      </c>
      <c r="IA61" s="2" t="s">
        <v>1528</v>
      </c>
      <c r="IC61" s="2" t="s">
        <v>1624</v>
      </c>
      <c r="ID61" s="2" t="s">
        <v>1624</v>
      </c>
      <c r="IE61" s="2" t="s">
        <v>1624</v>
      </c>
      <c r="IF61" s="2" t="s">
        <v>1624</v>
      </c>
      <c r="IG61" s="2" t="s">
        <v>1624</v>
      </c>
      <c r="IH61" s="2" t="s">
        <v>1624</v>
      </c>
      <c r="IJ61" s="2" t="s">
        <v>1225</v>
      </c>
      <c r="IK61" s="2" t="s">
        <v>1225</v>
      </c>
      <c r="IL61" s="2" t="s">
        <v>1225</v>
      </c>
      <c r="IM61" s="2" t="s">
        <v>1225</v>
      </c>
      <c r="IO61" s="2" t="s">
        <v>1528</v>
      </c>
      <c r="IP61" s="2" t="s">
        <v>1528</v>
      </c>
      <c r="IQ61" s="2" t="s">
        <v>1528</v>
      </c>
      <c r="IR61" s="2" t="s">
        <v>1528</v>
      </c>
      <c r="IS61" s="2" t="s">
        <v>1528</v>
      </c>
      <c r="IU61" s="2" t="s">
        <v>1613</v>
      </c>
      <c r="IV61" s="2" t="s">
        <v>1613</v>
      </c>
      <c r="IW61" s="2" t="s">
        <v>1613</v>
      </c>
      <c r="IX61" s="2" t="s">
        <v>1613</v>
      </c>
      <c r="IY61" s="2" t="s">
        <v>1613</v>
      </c>
      <c r="IZ61" s="2" t="s">
        <v>1613</v>
      </c>
      <c r="JA61" s="2" t="s">
        <v>1613</v>
      </c>
      <c r="JB61" s="2" t="s">
        <v>1613</v>
      </c>
      <c r="JC61" s="2" t="s">
        <v>1613</v>
      </c>
      <c r="JE61" s="2" t="s">
        <v>1094</v>
      </c>
      <c r="JF61" s="2" t="s">
        <v>1094</v>
      </c>
      <c r="JG61" s="2" t="s">
        <v>1094</v>
      </c>
      <c r="JI61" s="2" t="s">
        <v>1332</v>
      </c>
      <c r="JJ61" s="2" t="s">
        <v>1332</v>
      </c>
      <c r="JK61" s="2" t="s">
        <v>1332</v>
      </c>
      <c r="JL61" s="2" t="s">
        <v>1332</v>
      </c>
      <c r="JM61" s="2" t="s">
        <v>1332</v>
      </c>
      <c r="JO61" s="2" t="s">
        <v>785</v>
      </c>
      <c r="JP61" s="2" t="s">
        <v>785</v>
      </c>
      <c r="JQ61" s="2" t="s">
        <v>785</v>
      </c>
      <c r="JR61" s="2" t="s">
        <v>785</v>
      </c>
      <c r="JS61" s="2" t="s">
        <v>785</v>
      </c>
      <c r="JT61" s="2" t="s">
        <v>785</v>
      </c>
      <c r="JU61" s="2" t="s">
        <v>785</v>
      </c>
      <c r="JV61" s="2" t="s">
        <v>785</v>
      </c>
      <c r="JX61" s="2" t="s">
        <v>1548</v>
      </c>
      <c r="JY61" s="2" t="s">
        <v>1548</v>
      </c>
      <c r="JZ61" s="2" t="s">
        <v>1548</v>
      </c>
      <c r="KA61" s="2" t="s">
        <v>1548</v>
      </c>
      <c r="KB61" s="2" t="s">
        <v>1548</v>
      </c>
      <c r="KC61" s="2" t="s">
        <v>1548</v>
      </c>
      <c r="KD61" s="2" t="s">
        <v>1548</v>
      </c>
      <c r="KF61" s="2" t="s">
        <v>1624</v>
      </c>
      <c r="KG61" s="2" t="s">
        <v>1624</v>
      </c>
      <c r="KH61" s="2" t="s">
        <v>1624</v>
      </c>
      <c r="KI61" s="2" t="s">
        <v>1624</v>
      </c>
      <c r="KJ61" s="2" t="s">
        <v>1624</v>
      </c>
      <c r="KK61" s="2" t="s">
        <v>1624</v>
      </c>
      <c r="KL61" s="2" t="s">
        <v>1624</v>
      </c>
      <c r="KM61" s="2" t="s">
        <v>1624</v>
      </c>
      <c r="KO61" s="2" t="s">
        <v>167</v>
      </c>
      <c r="KQ61" s="2" t="s">
        <v>1094</v>
      </c>
      <c r="KS61" s="2" t="s">
        <v>1311</v>
      </c>
      <c r="KT61" s="2" t="s">
        <v>1311</v>
      </c>
      <c r="KV61" s="2" t="s">
        <v>822</v>
      </c>
      <c r="KW61" s="2" t="s">
        <v>822</v>
      </c>
      <c r="KX61" s="2" t="s">
        <v>822</v>
      </c>
      <c r="KY61" s="2" t="s">
        <v>822</v>
      </c>
      <c r="LA61" s="2" t="s">
        <v>822</v>
      </c>
      <c r="LB61" s="2" t="s">
        <v>822</v>
      </c>
      <c r="LD61" s="2" t="s">
        <v>288</v>
      </c>
      <c r="LF61" s="2" t="s">
        <v>573</v>
      </c>
      <c r="LG61" s="2" t="s">
        <v>573</v>
      </c>
      <c r="LH61" s="2" t="s">
        <v>573</v>
      </c>
      <c r="LI61" s="2" t="s">
        <v>573</v>
      </c>
      <c r="LJ61" s="2" t="s">
        <v>573</v>
      </c>
      <c r="LL61" s="2" t="s">
        <v>540</v>
      </c>
      <c r="LN61" s="2" t="s">
        <v>573</v>
      </c>
      <c r="LO61" s="2" t="s">
        <v>573</v>
      </c>
      <c r="LP61" s="2" t="s">
        <v>573</v>
      </c>
      <c r="LQ61" s="2" t="s">
        <v>573</v>
      </c>
      <c r="LR61" s="2" t="s">
        <v>573</v>
      </c>
      <c r="LS61" s="2" t="s">
        <v>573</v>
      </c>
      <c r="LT61" s="2" t="s">
        <v>573</v>
      </c>
      <c r="LU61" s="2" t="s">
        <v>573</v>
      </c>
      <c r="LV61" s="2" t="s">
        <v>573</v>
      </c>
      <c r="LW61" s="2" t="s">
        <v>573</v>
      </c>
      <c r="LX61" s="2" t="s">
        <v>573</v>
      </c>
      <c r="LY61" s="2" t="s">
        <v>573</v>
      </c>
      <c r="MA61" s="2" t="s">
        <v>573</v>
      </c>
      <c r="MB61" s="2" t="s">
        <v>573</v>
      </c>
      <c r="MC61" s="2" t="s">
        <v>573</v>
      </c>
      <c r="MD61" s="2" t="s">
        <v>573</v>
      </c>
      <c r="ME61" s="2" t="s">
        <v>573</v>
      </c>
      <c r="MF61" s="2" t="s">
        <v>573</v>
      </c>
      <c r="MG61" s="2" t="s">
        <v>573</v>
      </c>
      <c r="MH61" s="2" t="s">
        <v>573</v>
      </c>
      <c r="MI61" s="2" t="s">
        <v>573</v>
      </c>
      <c r="MK61" s="2" t="s">
        <v>573</v>
      </c>
      <c r="ML61" s="2" t="s">
        <v>573</v>
      </c>
      <c r="MN61" s="2" t="s">
        <v>1290</v>
      </c>
      <c r="MO61" s="2" t="s">
        <v>1290</v>
      </c>
      <c r="MP61" s="2" t="s">
        <v>1290</v>
      </c>
      <c r="MQ61" s="2" t="s">
        <v>1290</v>
      </c>
      <c r="MR61" s="2" t="s">
        <v>1290</v>
      </c>
    </row>
    <row r="62" spans="1:356" ht="45" customHeight="1" x14ac:dyDescent="0.3">
      <c r="A62" s="15" t="s">
        <v>149</v>
      </c>
      <c r="B62" s="16" t="s">
        <v>159</v>
      </c>
      <c r="D62" s="16" t="s">
        <v>168</v>
      </c>
      <c r="E62" s="16" t="s">
        <v>168</v>
      </c>
      <c r="F62" s="16" t="s">
        <v>168</v>
      </c>
      <c r="G62" s="16" t="s">
        <v>168</v>
      </c>
      <c r="H62" s="16" t="s">
        <v>168</v>
      </c>
      <c r="J62" s="16" t="s">
        <v>159</v>
      </c>
      <c r="K62" s="16" t="s">
        <v>159</v>
      </c>
      <c r="L62" s="16" t="s">
        <v>159</v>
      </c>
      <c r="M62" s="16" t="s">
        <v>159</v>
      </c>
      <c r="O62" s="16" t="s">
        <v>160</v>
      </c>
      <c r="P62" s="16" t="s">
        <v>160</v>
      </c>
      <c r="R62" s="16" t="s">
        <v>159</v>
      </c>
      <c r="T62" s="16" t="s">
        <v>159</v>
      </c>
      <c r="V62" s="16" t="s">
        <v>159</v>
      </c>
      <c r="W62" s="16" t="s">
        <v>159</v>
      </c>
      <c r="Y62" s="16" t="s">
        <v>148</v>
      </c>
      <c r="Z62" s="16" t="s">
        <v>148</v>
      </c>
      <c r="AB62" s="16" t="s">
        <v>148</v>
      </c>
      <c r="AC62" s="16" t="s">
        <v>148</v>
      </c>
      <c r="AE62" s="16" t="s">
        <v>687</v>
      </c>
      <c r="AG62" s="16" t="s">
        <v>687</v>
      </c>
      <c r="AH62" s="16" t="s">
        <v>687</v>
      </c>
      <c r="AI62" s="16" t="s">
        <v>687</v>
      </c>
      <c r="AK62" s="16" t="s">
        <v>148</v>
      </c>
      <c r="AM62" s="16" t="s">
        <v>687</v>
      </c>
      <c r="AO62" s="16" t="s">
        <v>148</v>
      </c>
      <c r="AQ62" s="16" t="s">
        <v>687</v>
      </c>
      <c r="AR62" s="16" t="s">
        <v>687</v>
      </c>
      <c r="AS62" s="16" t="s">
        <v>687</v>
      </c>
      <c r="AU62" s="16" t="s">
        <v>687</v>
      </c>
      <c r="AV62" s="16" t="s">
        <v>687</v>
      </c>
      <c r="AW62" s="16" t="s">
        <v>687</v>
      </c>
      <c r="AX62" s="16" t="s">
        <v>687</v>
      </c>
      <c r="AZ62" s="16" t="s">
        <v>148</v>
      </c>
      <c r="BA62" s="16" t="s">
        <v>148</v>
      </c>
      <c r="BB62" s="16" t="s">
        <v>148</v>
      </c>
      <c r="BC62" s="16" t="s">
        <v>148</v>
      </c>
      <c r="BE62" s="16" t="s">
        <v>687</v>
      </c>
      <c r="BF62" s="16" t="s">
        <v>687</v>
      </c>
      <c r="BG62" s="16" t="s">
        <v>687</v>
      </c>
      <c r="BH62" s="16" t="s">
        <v>687</v>
      </c>
      <c r="BI62" s="16" t="s">
        <v>687</v>
      </c>
      <c r="BK62" s="16" t="s">
        <v>687</v>
      </c>
      <c r="BL62" s="16" t="s">
        <v>687</v>
      </c>
      <c r="BM62" s="16" t="s">
        <v>687</v>
      </c>
      <c r="BN62" s="16" t="s">
        <v>687</v>
      </c>
      <c r="BO62" s="16" t="s">
        <v>687</v>
      </c>
      <c r="BQ62" s="16" t="s">
        <v>148</v>
      </c>
      <c r="BS62" s="16" t="s">
        <v>1722</v>
      </c>
      <c r="BU62" s="16" t="s">
        <v>247</v>
      </c>
      <c r="BV62" s="16" t="s">
        <v>247</v>
      </c>
      <c r="BW62" s="16" t="s">
        <v>247</v>
      </c>
      <c r="BY62" s="16" t="s">
        <v>247</v>
      </c>
      <c r="BZ62" s="16" t="s">
        <v>247</v>
      </c>
      <c r="CA62" s="16" t="s">
        <v>247</v>
      </c>
      <c r="CC62" s="16" t="s">
        <v>247</v>
      </c>
      <c r="CE62" s="16" t="s">
        <v>247</v>
      </c>
      <c r="CG62" s="16" t="s">
        <v>247</v>
      </c>
      <c r="CH62" s="16" t="s">
        <v>247</v>
      </c>
      <c r="CJ62" s="16" t="s">
        <v>247</v>
      </c>
      <c r="CL62" s="16" t="s">
        <v>687</v>
      </c>
      <c r="CN62" s="16" t="s">
        <v>687</v>
      </c>
      <c r="CP62" s="16" t="s">
        <v>687</v>
      </c>
      <c r="CQ62" s="16" t="s">
        <v>687</v>
      </c>
      <c r="CR62" s="16" t="s">
        <v>687</v>
      </c>
      <c r="CT62" s="16" t="s">
        <v>687</v>
      </c>
      <c r="CV62" s="16" t="s">
        <v>687</v>
      </c>
      <c r="CW62" s="16" t="s">
        <v>148</v>
      </c>
      <c r="CX62" s="16" t="s">
        <v>687</v>
      </c>
      <c r="CZ62" s="16" t="s">
        <v>687</v>
      </c>
      <c r="DB62" s="16" t="s">
        <v>687</v>
      </c>
      <c r="DC62" s="16" t="s">
        <v>687</v>
      </c>
      <c r="DD62" s="16" t="s">
        <v>687</v>
      </c>
      <c r="DF62" s="16" t="s">
        <v>687</v>
      </c>
      <c r="DG62" s="16" t="s">
        <v>687</v>
      </c>
      <c r="DI62" s="16" t="s">
        <v>687</v>
      </c>
      <c r="DJ62" s="16" t="s">
        <v>687</v>
      </c>
      <c r="DK62" s="16" t="s">
        <v>687</v>
      </c>
      <c r="DM62" s="16" t="s">
        <v>329</v>
      </c>
      <c r="DO62" s="16" t="s">
        <v>329</v>
      </c>
      <c r="DP62" s="16" t="s">
        <v>329</v>
      </c>
      <c r="DR62" s="16" t="s">
        <v>329</v>
      </c>
      <c r="DS62" s="16" t="s">
        <v>329</v>
      </c>
      <c r="DT62" s="16" t="s">
        <v>329</v>
      </c>
      <c r="DV62" s="16" t="s">
        <v>1722</v>
      </c>
      <c r="DX62" s="16" t="s">
        <v>1208</v>
      </c>
      <c r="DZ62" s="16" t="s">
        <v>1208</v>
      </c>
      <c r="EA62" s="16" t="s">
        <v>1208</v>
      </c>
      <c r="EB62" s="16" t="s">
        <v>1208</v>
      </c>
      <c r="ED62" s="16" t="s">
        <v>247</v>
      </c>
      <c r="EF62" s="16" t="s">
        <v>329</v>
      </c>
      <c r="EG62" s="16" t="s">
        <v>329</v>
      </c>
      <c r="EH62" s="16" t="s">
        <v>329</v>
      </c>
      <c r="EJ62" s="16" t="s">
        <v>329</v>
      </c>
      <c r="EK62" s="16" t="s">
        <v>329</v>
      </c>
      <c r="EL62" s="16" t="s">
        <v>329</v>
      </c>
      <c r="EN62" s="16" t="s">
        <v>1722</v>
      </c>
      <c r="EP62" s="16" t="s">
        <v>294</v>
      </c>
      <c r="EQ62" s="16" t="s">
        <v>294</v>
      </c>
      <c r="ER62" s="16" t="s">
        <v>294</v>
      </c>
      <c r="ET62" s="16" t="s">
        <v>159</v>
      </c>
      <c r="EU62" s="16" t="s">
        <v>159</v>
      </c>
      <c r="EV62" s="16" t="s">
        <v>159</v>
      </c>
      <c r="EW62" s="16" t="s">
        <v>159</v>
      </c>
      <c r="EY62" s="16" t="s">
        <v>159</v>
      </c>
      <c r="EZ62" s="16" t="s">
        <v>159</v>
      </c>
      <c r="FA62" s="16" t="s">
        <v>159</v>
      </c>
      <c r="FC62" s="16" t="s">
        <v>168</v>
      </c>
      <c r="FE62" s="16" t="s">
        <v>168</v>
      </c>
      <c r="FF62" s="16" t="s">
        <v>168</v>
      </c>
      <c r="FH62" s="16" t="s">
        <v>168</v>
      </c>
      <c r="FI62" s="16" t="s">
        <v>168</v>
      </c>
      <c r="FJ62" s="16" t="s">
        <v>168</v>
      </c>
      <c r="FK62" s="16" t="s">
        <v>168</v>
      </c>
      <c r="FM62" s="16" t="s">
        <v>168</v>
      </c>
      <c r="FN62" s="16" t="s">
        <v>168</v>
      </c>
      <c r="FO62" s="16" t="s">
        <v>168</v>
      </c>
      <c r="FP62" s="16" t="s">
        <v>168</v>
      </c>
      <c r="FR62" s="16" t="s">
        <v>168</v>
      </c>
      <c r="FT62" s="16" t="s">
        <v>168</v>
      </c>
      <c r="FU62" s="16" t="s">
        <v>168</v>
      </c>
      <c r="FV62" s="16" t="s">
        <v>168</v>
      </c>
      <c r="FW62" s="16" t="s">
        <v>168</v>
      </c>
      <c r="FX62" s="16" t="s">
        <v>168</v>
      </c>
      <c r="FZ62" s="16" t="s">
        <v>159</v>
      </c>
      <c r="GA62" s="16" t="s">
        <v>159</v>
      </c>
      <c r="GB62" s="16" t="s">
        <v>159</v>
      </c>
      <c r="GD62" s="16" t="s">
        <v>343</v>
      </c>
      <c r="GE62" s="16" t="s">
        <v>343</v>
      </c>
      <c r="GF62" s="16" t="s">
        <v>343</v>
      </c>
      <c r="GG62" s="16" t="s">
        <v>343</v>
      </c>
      <c r="GI62" s="16" t="s">
        <v>159</v>
      </c>
      <c r="GJ62" s="16" t="s">
        <v>159</v>
      </c>
      <c r="GK62" s="16" t="s">
        <v>159</v>
      </c>
      <c r="GM62" s="16" t="s">
        <v>343</v>
      </c>
      <c r="GN62" s="16" t="s">
        <v>343</v>
      </c>
      <c r="GO62" s="16" t="s">
        <v>343</v>
      </c>
      <c r="GP62" s="16" t="s">
        <v>343</v>
      </c>
      <c r="GR62" s="16" t="s">
        <v>343</v>
      </c>
      <c r="GS62" s="16" t="s">
        <v>343</v>
      </c>
      <c r="GT62" s="16" t="s">
        <v>343</v>
      </c>
      <c r="GU62" s="16" t="s">
        <v>343</v>
      </c>
      <c r="GW62" s="16" t="s">
        <v>159</v>
      </c>
      <c r="GX62" s="16" t="s">
        <v>159</v>
      </c>
      <c r="GZ62" s="16" t="s">
        <v>159</v>
      </c>
      <c r="HA62" s="16" t="s">
        <v>159</v>
      </c>
      <c r="HB62" s="16" t="s">
        <v>159</v>
      </c>
      <c r="HC62" s="16" t="s">
        <v>159</v>
      </c>
      <c r="HE62" s="16" t="s">
        <v>159</v>
      </c>
      <c r="HF62" s="16" t="s">
        <v>159</v>
      </c>
      <c r="HG62" s="16" t="s">
        <v>159</v>
      </c>
      <c r="HH62" s="16" t="s">
        <v>159</v>
      </c>
      <c r="HI62" s="16" t="s">
        <v>159</v>
      </c>
      <c r="HJ62" s="16" t="s">
        <v>159</v>
      </c>
      <c r="HL62" s="16" t="s">
        <v>168</v>
      </c>
      <c r="HM62" s="16" t="s">
        <v>168</v>
      </c>
      <c r="HN62" s="16" t="s">
        <v>168</v>
      </c>
      <c r="HO62" s="16" t="s">
        <v>168</v>
      </c>
      <c r="HQ62" s="16" t="s">
        <v>168</v>
      </c>
      <c r="HR62" s="16" t="s">
        <v>168</v>
      </c>
      <c r="HS62" s="16" t="s">
        <v>168</v>
      </c>
      <c r="HT62" s="16" t="s">
        <v>168</v>
      </c>
      <c r="HV62" s="16" t="s">
        <v>168</v>
      </c>
      <c r="HW62" s="16" t="s">
        <v>168</v>
      </c>
      <c r="HX62" s="16" t="s">
        <v>168</v>
      </c>
      <c r="HY62" s="16" t="s">
        <v>168</v>
      </c>
      <c r="HZ62" s="16" t="s">
        <v>168</v>
      </c>
      <c r="IA62" s="16" t="s">
        <v>168</v>
      </c>
      <c r="IC62" s="16" t="s">
        <v>168</v>
      </c>
      <c r="ID62" s="16" t="s">
        <v>168</v>
      </c>
      <c r="IE62" s="16" t="s">
        <v>168</v>
      </c>
      <c r="IF62" s="16" t="s">
        <v>168</v>
      </c>
      <c r="IG62" s="16" t="s">
        <v>168</v>
      </c>
      <c r="IH62" s="16" t="s">
        <v>168</v>
      </c>
      <c r="IJ62" s="16" t="s">
        <v>159</v>
      </c>
      <c r="IK62" s="16" t="s">
        <v>159</v>
      </c>
      <c r="IL62" s="16" t="s">
        <v>159</v>
      </c>
      <c r="IM62" s="16" t="s">
        <v>159</v>
      </c>
      <c r="IO62" s="16" t="s">
        <v>294</v>
      </c>
      <c r="IP62" s="16" t="s">
        <v>294</v>
      </c>
      <c r="IQ62" s="16" t="s">
        <v>294</v>
      </c>
      <c r="IR62" s="16" t="s">
        <v>294</v>
      </c>
      <c r="IS62" s="16" t="s">
        <v>294</v>
      </c>
      <c r="IU62" s="16" t="s">
        <v>294</v>
      </c>
      <c r="IV62" s="16" t="s">
        <v>294</v>
      </c>
      <c r="IW62" s="16" t="s">
        <v>294</v>
      </c>
      <c r="IX62" s="16" t="s">
        <v>294</v>
      </c>
      <c r="IY62" s="16" t="s">
        <v>294</v>
      </c>
      <c r="IZ62" s="16" t="s">
        <v>294</v>
      </c>
      <c r="JA62" s="16" t="s">
        <v>294</v>
      </c>
      <c r="JB62" s="16" t="s">
        <v>294</v>
      </c>
      <c r="JC62" s="16" t="s">
        <v>294</v>
      </c>
      <c r="JE62" s="16" t="s">
        <v>160</v>
      </c>
      <c r="JF62" s="16" t="s">
        <v>160</v>
      </c>
      <c r="JG62" s="16" t="s">
        <v>160</v>
      </c>
      <c r="JI62" s="16" t="s">
        <v>294</v>
      </c>
      <c r="JJ62" s="16" t="s">
        <v>294</v>
      </c>
      <c r="JK62" s="16" t="s">
        <v>294</v>
      </c>
      <c r="JL62" s="16" t="s">
        <v>294</v>
      </c>
      <c r="JM62" s="16" t="s">
        <v>294</v>
      </c>
      <c r="JO62" s="16" t="s">
        <v>294</v>
      </c>
      <c r="JP62" s="16" t="s">
        <v>294</v>
      </c>
      <c r="JQ62" s="16" t="s">
        <v>294</v>
      </c>
      <c r="JR62" s="16" t="s">
        <v>294</v>
      </c>
      <c r="JS62" s="16" t="s">
        <v>294</v>
      </c>
      <c r="JT62" s="16" t="s">
        <v>294</v>
      </c>
      <c r="JU62" s="16" t="s">
        <v>294</v>
      </c>
      <c r="JV62" s="16" t="s">
        <v>294</v>
      </c>
      <c r="JX62" s="16" t="s">
        <v>168</v>
      </c>
      <c r="JY62" s="16" t="s">
        <v>168</v>
      </c>
      <c r="JZ62" s="16" t="s">
        <v>168</v>
      </c>
      <c r="KA62" s="16" t="s">
        <v>168</v>
      </c>
      <c r="KB62" s="16" t="s">
        <v>168</v>
      </c>
      <c r="KC62" s="16" t="s">
        <v>168</v>
      </c>
      <c r="KD62" s="16" t="s">
        <v>168</v>
      </c>
      <c r="KF62" s="16" t="s">
        <v>168</v>
      </c>
      <c r="KG62" s="16" t="s">
        <v>168</v>
      </c>
      <c r="KH62" s="16" t="s">
        <v>168</v>
      </c>
      <c r="KI62" s="16" t="s">
        <v>168</v>
      </c>
      <c r="KJ62" s="16" t="s">
        <v>168</v>
      </c>
      <c r="KK62" s="16" t="s">
        <v>168</v>
      </c>
      <c r="KL62" s="16" t="s">
        <v>168</v>
      </c>
      <c r="KM62" s="16" t="s">
        <v>168</v>
      </c>
      <c r="KO62" s="16" t="s">
        <v>168</v>
      </c>
      <c r="KQ62" s="16" t="s">
        <v>159</v>
      </c>
      <c r="KS62" s="16" t="s">
        <v>159</v>
      </c>
      <c r="KT62" s="16" t="s">
        <v>159</v>
      </c>
      <c r="KV62" s="16" t="s">
        <v>294</v>
      </c>
      <c r="KW62" s="16" t="s">
        <v>294</v>
      </c>
      <c r="KX62" s="16" t="s">
        <v>294</v>
      </c>
      <c r="KY62" s="16" t="s">
        <v>294</v>
      </c>
      <c r="LA62" s="16" t="s">
        <v>294</v>
      </c>
      <c r="LB62" s="16" t="s">
        <v>294</v>
      </c>
      <c r="LD62" s="16" t="s">
        <v>159</v>
      </c>
      <c r="LF62" s="16" t="s">
        <v>159</v>
      </c>
      <c r="LG62" s="16" t="s">
        <v>159</v>
      </c>
      <c r="LH62" s="16" t="s">
        <v>159</v>
      </c>
      <c r="LI62" s="16" t="s">
        <v>159</v>
      </c>
      <c r="LJ62" s="16" t="s">
        <v>159</v>
      </c>
      <c r="LL62" s="16" t="s">
        <v>343</v>
      </c>
      <c r="LN62" s="16" t="s">
        <v>294</v>
      </c>
      <c r="LO62" s="16" t="s">
        <v>294</v>
      </c>
      <c r="LP62" s="16" t="s">
        <v>294</v>
      </c>
      <c r="LQ62" s="16" t="s">
        <v>294</v>
      </c>
      <c r="LR62" s="16" t="s">
        <v>294</v>
      </c>
      <c r="LS62" s="16" t="s">
        <v>294</v>
      </c>
      <c r="LT62" s="16" t="s">
        <v>294</v>
      </c>
      <c r="LU62" s="16" t="s">
        <v>294</v>
      </c>
      <c r="LV62" s="16" t="s">
        <v>294</v>
      </c>
      <c r="LW62" s="16" t="s">
        <v>294</v>
      </c>
      <c r="LX62" s="16" t="s">
        <v>294</v>
      </c>
      <c r="LY62" s="16" t="s">
        <v>294</v>
      </c>
      <c r="MA62" s="16" t="s">
        <v>294</v>
      </c>
      <c r="MB62" s="16" t="s">
        <v>294</v>
      </c>
      <c r="MC62" s="16" t="s">
        <v>294</v>
      </c>
      <c r="MD62" s="16" t="s">
        <v>294</v>
      </c>
      <c r="ME62" s="16" t="s">
        <v>294</v>
      </c>
      <c r="MF62" s="16" t="s">
        <v>294</v>
      </c>
      <c r="MG62" s="16" t="s">
        <v>294</v>
      </c>
      <c r="MH62" s="16" t="s">
        <v>294</v>
      </c>
      <c r="MI62" s="16" t="s">
        <v>294</v>
      </c>
      <c r="MK62" s="16" t="s">
        <v>159</v>
      </c>
      <c r="ML62" s="16" t="s">
        <v>159</v>
      </c>
      <c r="MN62" s="16" t="s">
        <v>159</v>
      </c>
      <c r="MO62" s="16" t="s">
        <v>159</v>
      </c>
      <c r="MP62" s="16" t="s">
        <v>159</v>
      </c>
      <c r="MQ62" s="16" t="s">
        <v>159</v>
      </c>
      <c r="MR62" s="16" t="s">
        <v>159</v>
      </c>
    </row>
    <row r="63" spans="1:356" ht="48.75" customHeight="1" x14ac:dyDescent="0.3">
      <c r="A63" s="15" t="s">
        <v>150</v>
      </c>
      <c r="B63" s="2" t="s">
        <v>761</v>
      </c>
      <c r="D63" s="2" t="s">
        <v>161</v>
      </c>
      <c r="E63" s="2" t="s">
        <v>161</v>
      </c>
      <c r="F63" s="2" t="s">
        <v>161</v>
      </c>
      <c r="G63" s="2" t="s">
        <v>161</v>
      </c>
      <c r="H63" s="2" t="s">
        <v>161</v>
      </c>
      <c r="J63" s="2" t="s">
        <v>161</v>
      </c>
      <c r="K63" s="2" t="s">
        <v>161</v>
      </c>
      <c r="L63" s="2" t="s">
        <v>161</v>
      </c>
      <c r="M63" s="2" t="s">
        <v>161</v>
      </c>
      <c r="O63" s="2" t="s">
        <v>161</v>
      </c>
      <c r="P63" s="2" t="s">
        <v>161</v>
      </c>
      <c r="R63" s="2" t="s">
        <v>161</v>
      </c>
      <c r="T63" s="2" t="s">
        <v>172</v>
      </c>
      <c r="V63" s="2" t="s">
        <v>172</v>
      </c>
      <c r="W63" s="2" t="s">
        <v>172</v>
      </c>
      <c r="Y63" s="2" t="s">
        <v>189</v>
      </c>
      <c r="Z63" s="2" t="s">
        <v>189</v>
      </c>
      <c r="AB63" s="2" t="s">
        <v>189</v>
      </c>
      <c r="AC63" s="2" t="s">
        <v>189</v>
      </c>
      <c r="AE63" s="2" t="s">
        <v>688</v>
      </c>
      <c r="AG63" s="2" t="s">
        <v>688</v>
      </c>
      <c r="AH63" s="2" t="s">
        <v>688</v>
      </c>
      <c r="AI63" s="2" t="s">
        <v>688</v>
      </c>
      <c r="AK63" s="2" t="s">
        <v>702</v>
      </c>
      <c r="AM63" s="2" t="s">
        <v>688</v>
      </c>
      <c r="AO63" s="2" t="s">
        <v>151</v>
      </c>
      <c r="AQ63" s="2" t="s">
        <v>688</v>
      </c>
      <c r="AR63" s="2" t="s">
        <v>688</v>
      </c>
      <c r="AS63" s="2" t="s">
        <v>688</v>
      </c>
      <c r="AU63" s="2" t="s">
        <v>688</v>
      </c>
      <c r="AV63" s="2" t="s">
        <v>688</v>
      </c>
      <c r="AW63" s="2" t="s">
        <v>688</v>
      </c>
      <c r="AX63" s="2" t="s">
        <v>688</v>
      </c>
      <c r="AZ63" s="2" t="s">
        <v>151</v>
      </c>
      <c r="BA63" s="2" t="s">
        <v>151</v>
      </c>
      <c r="BB63" s="2" t="s">
        <v>151</v>
      </c>
      <c r="BC63" s="2" t="s">
        <v>151</v>
      </c>
      <c r="BE63" s="2" t="s">
        <v>729</v>
      </c>
      <c r="BF63" s="2" t="s">
        <v>729</v>
      </c>
      <c r="BG63" s="2" t="s">
        <v>729</v>
      </c>
      <c r="BH63" s="2" t="s">
        <v>729</v>
      </c>
      <c r="BI63" s="2" t="s">
        <v>729</v>
      </c>
      <c r="BK63" s="2" t="s">
        <v>729</v>
      </c>
      <c r="BL63" s="2" t="s">
        <v>729</v>
      </c>
      <c r="BM63" s="2" t="s">
        <v>729</v>
      </c>
      <c r="BN63" s="2" t="s">
        <v>729</v>
      </c>
      <c r="BO63" s="2" t="s">
        <v>729</v>
      </c>
      <c r="BQ63" s="2" t="s">
        <v>1786</v>
      </c>
      <c r="BS63" s="2" t="s">
        <v>1785</v>
      </c>
      <c r="BU63" s="2" t="s">
        <v>729</v>
      </c>
      <c r="BV63" s="2" t="s">
        <v>729</v>
      </c>
      <c r="BW63" s="2" t="s">
        <v>729</v>
      </c>
      <c r="BY63" s="2" t="s">
        <v>729</v>
      </c>
      <c r="BZ63" s="2" t="s">
        <v>729</v>
      </c>
      <c r="CA63" s="2" t="s">
        <v>729</v>
      </c>
      <c r="CC63" s="2" t="s">
        <v>1687</v>
      </c>
      <c r="CE63" s="2" t="s">
        <v>980</v>
      </c>
      <c r="CG63" s="2" t="s">
        <v>980</v>
      </c>
      <c r="CH63" s="2" t="s">
        <v>980</v>
      </c>
      <c r="CJ63" s="2" t="s">
        <v>1687</v>
      </c>
      <c r="CL63" s="2" t="s">
        <v>729</v>
      </c>
      <c r="CN63" s="2" t="s">
        <v>729</v>
      </c>
      <c r="CP63" s="2" t="s">
        <v>729</v>
      </c>
      <c r="CQ63" s="2" t="s">
        <v>729</v>
      </c>
      <c r="CR63" s="2" t="s">
        <v>729</v>
      </c>
      <c r="CT63" s="2" t="s">
        <v>729</v>
      </c>
      <c r="CV63" s="2" t="s">
        <v>980</v>
      </c>
      <c r="CW63" s="2" t="s">
        <v>1687</v>
      </c>
      <c r="CX63" s="2" t="s">
        <v>980</v>
      </c>
      <c r="CZ63" s="2" t="s">
        <v>729</v>
      </c>
      <c r="DB63" s="2" t="s">
        <v>980</v>
      </c>
      <c r="DC63" s="2" t="s">
        <v>980</v>
      </c>
      <c r="DD63" s="2" t="s">
        <v>980</v>
      </c>
      <c r="DF63" s="2" t="s">
        <v>1134</v>
      </c>
      <c r="DG63" s="2" t="s">
        <v>1134</v>
      </c>
      <c r="DI63" s="2" t="s">
        <v>1134</v>
      </c>
      <c r="DJ63" s="2" t="s">
        <v>1134</v>
      </c>
      <c r="DK63" s="2" t="s">
        <v>1134</v>
      </c>
      <c r="DM63" s="2" t="s">
        <v>980</v>
      </c>
      <c r="DO63" s="2" t="s">
        <v>980</v>
      </c>
      <c r="DP63" s="2" t="s">
        <v>980</v>
      </c>
      <c r="DR63" s="2" t="s">
        <v>436</v>
      </c>
      <c r="DS63" s="2" t="s">
        <v>436</v>
      </c>
      <c r="DT63" s="2" t="s">
        <v>436</v>
      </c>
      <c r="DV63" s="2" t="s">
        <v>1723</v>
      </c>
      <c r="DX63" s="2" t="s">
        <v>1015</v>
      </c>
      <c r="DZ63" s="2" t="s">
        <v>1015</v>
      </c>
      <c r="EA63" s="2" t="s">
        <v>1015</v>
      </c>
      <c r="EB63" s="2" t="s">
        <v>1015</v>
      </c>
      <c r="ED63" s="2" t="s">
        <v>1015</v>
      </c>
      <c r="EF63" s="2" t="s">
        <v>436</v>
      </c>
      <c r="EG63" s="2" t="s">
        <v>436</v>
      </c>
      <c r="EH63" s="2" t="s">
        <v>436</v>
      </c>
      <c r="EJ63" s="2" t="s">
        <v>436</v>
      </c>
      <c r="EK63" s="2" t="s">
        <v>436</v>
      </c>
      <c r="EL63" s="2" t="s">
        <v>436</v>
      </c>
      <c r="EN63" s="2" t="s">
        <v>1817</v>
      </c>
      <c r="EP63" s="2" t="s">
        <v>786</v>
      </c>
      <c r="EQ63" s="2" t="s">
        <v>786</v>
      </c>
      <c r="ER63" s="2" t="s">
        <v>786</v>
      </c>
      <c r="ET63" s="2" t="s">
        <v>1837</v>
      </c>
      <c r="EU63" s="2" t="s">
        <v>1837</v>
      </c>
      <c r="EV63" s="2" t="s">
        <v>1837</v>
      </c>
      <c r="EW63" s="2" t="s">
        <v>1837</v>
      </c>
      <c r="EY63" s="2" t="s">
        <v>161</v>
      </c>
      <c r="EZ63" s="2" t="s">
        <v>161</v>
      </c>
      <c r="FA63" s="2" t="s">
        <v>161</v>
      </c>
      <c r="FC63" s="2" t="s">
        <v>161</v>
      </c>
      <c r="FE63" s="2" t="s">
        <v>786</v>
      </c>
      <c r="FF63" s="2" t="s">
        <v>786</v>
      </c>
      <c r="FH63" s="2" t="s">
        <v>786</v>
      </c>
      <c r="FI63" s="2" t="s">
        <v>786</v>
      </c>
      <c r="FJ63" s="2" t="s">
        <v>786</v>
      </c>
      <c r="FK63" s="2" t="s">
        <v>786</v>
      </c>
      <c r="FM63" s="2" t="s">
        <v>1847</v>
      </c>
      <c r="FN63" s="2" t="s">
        <v>1847</v>
      </c>
      <c r="FO63" s="2" t="s">
        <v>1847</v>
      </c>
      <c r="FP63" s="2" t="s">
        <v>1847</v>
      </c>
      <c r="FR63" s="2" t="s">
        <v>161</v>
      </c>
      <c r="FT63" s="2" t="s">
        <v>161</v>
      </c>
      <c r="FU63" s="2" t="s">
        <v>161</v>
      </c>
      <c r="FV63" s="2" t="s">
        <v>161</v>
      </c>
      <c r="FW63" s="2" t="s">
        <v>161</v>
      </c>
      <c r="FX63" s="2" t="s">
        <v>161</v>
      </c>
      <c r="FZ63" s="2" t="s">
        <v>574</v>
      </c>
      <c r="GA63" s="2" t="s">
        <v>574</v>
      </c>
      <c r="GB63" s="2" t="s">
        <v>574</v>
      </c>
      <c r="GD63" s="2" t="s">
        <v>244</v>
      </c>
      <c r="GE63" s="2" t="s">
        <v>244</v>
      </c>
      <c r="GF63" s="2" t="s">
        <v>244</v>
      </c>
      <c r="GG63" s="2" t="s">
        <v>244</v>
      </c>
      <c r="GI63" s="2" t="s">
        <v>574</v>
      </c>
      <c r="GJ63" s="2" t="s">
        <v>574</v>
      </c>
      <c r="GK63" s="2" t="s">
        <v>574</v>
      </c>
      <c r="GM63" s="2" t="s">
        <v>244</v>
      </c>
      <c r="GN63" s="2" t="s">
        <v>244</v>
      </c>
      <c r="GO63" s="2" t="s">
        <v>244</v>
      </c>
      <c r="GP63" s="2" t="s">
        <v>244</v>
      </c>
      <c r="GR63" s="2" t="s">
        <v>244</v>
      </c>
      <c r="GS63" s="2" t="s">
        <v>244</v>
      </c>
      <c r="GT63" s="2" t="s">
        <v>244</v>
      </c>
      <c r="GU63" s="2" t="s">
        <v>244</v>
      </c>
      <c r="GW63" s="2" t="s">
        <v>786</v>
      </c>
      <c r="GX63" s="2" t="s">
        <v>786</v>
      </c>
      <c r="GZ63" s="2" t="s">
        <v>1864</v>
      </c>
      <c r="HA63" s="2" t="s">
        <v>1864</v>
      </c>
      <c r="HB63" s="2" t="s">
        <v>1864</v>
      </c>
      <c r="HC63" s="2" t="s">
        <v>1864</v>
      </c>
      <c r="HE63" s="2" t="s">
        <v>786</v>
      </c>
      <c r="HF63" s="2" t="s">
        <v>786</v>
      </c>
      <c r="HG63" s="2" t="s">
        <v>786</v>
      </c>
      <c r="HH63" s="2" t="s">
        <v>786</v>
      </c>
      <c r="HI63" s="2" t="s">
        <v>786</v>
      </c>
      <c r="HJ63" s="2" t="s">
        <v>786</v>
      </c>
      <c r="HL63" s="2" t="s">
        <v>786</v>
      </c>
      <c r="HM63" s="2" t="s">
        <v>786</v>
      </c>
      <c r="HN63" s="2" t="s">
        <v>786</v>
      </c>
      <c r="HO63" s="2" t="s">
        <v>786</v>
      </c>
      <c r="HQ63" s="2" t="s">
        <v>1864</v>
      </c>
      <c r="HR63" s="2" t="s">
        <v>1864</v>
      </c>
      <c r="HS63" s="2" t="s">
        <v>1864</v>
      </c>
      <c r="HT63" s="2" t="s">
        <v>1864</v>
      </c>
      <c r="HV63" s="2" t="s">
        <v>786</v>
      </c>
      <c r="HW63" s="2" t="s">
        <v>786</v>
      </c>
      <c r="HX63" s="2" t="s">
        <v>786</v>
      </c>
      <c r="HY63" s="2" t="s">
        <v>786</v>
      </c>
      <c r="HZ63" s="2" t="s">
        <v>786</v>
      </c>
      <c r="IA63" s="2" t="s">
        <v>786</v>
      </c>
      <c r="IC63" s="2" t="s">
        <v>786</v>
      </c>
      <c r="ID63" s="2" t="s">
        <v>786</v>
      </c>
      <c r="IE63" s="2" t="s">
        <v>786</v>
      </c>
      <c r="IF63" s="2" t="s">
        <v>786</v>
      </c>
      <c r="IG63" s="2" t="s">
        <v>786</v>
      </c>
      <c r="IH63" s="2" t="s">
        <v>786</v>
      </c>
      <c r="IJ63" s="2" t="s">
        <v>1226</v>
      </c>
      <c r="IK63" s="2" t="s">
        <v>1226</v>
      </c>
      <c r="IL63" s="2" t="s">
        <v>1226</v>
      </c>
      <c r="IM63" s="2" t="s">
        <v>1226</v>
      </c>
      <c r="IO63" s="2" t="s">
        <v>761</v>
      </c>
      <c r="IP63" s="2" t="s">
        <v>761</v>
      </c>
      <c r="IQ63" s="2" t="s">
        <v>761</v>
      </c>
      <c r="IR63" s="2" t="s">
        <v>761</v>
      </c>
      <c r="IS63" s="2" t="s">
        <v>761</v>
      </c>
      <c r="IU63" s="2" t="s">
        <v>761</v>
      </c>
      <c r="IV63" s="2" t="s">
        <v>761</v>
      </c>
      <c r="IW63" s="2" t="s">
        <v>761</v>
      </c>
      <c r="IX63" s="2" t="s">
        <v>761</v>
      </c>
      <c r="IY63" s="2" t="s">
        <v>761</v>
      </c>
      <c r="IZ63" s="2" t="s">
        <v>761</v>
      </c>
      <c r="JA63" s="2" t="s">
        <v>761</v>
      </c>
      <c r="JB63" s="2" t="s">
        <v>761</v>
      </c>
      <c r="JC63" s="2" t="s">
        <v>761</v>
      </c>
      <c r="JE63" s="2" t="s">
        <v>161</v>
      </c>
      <c r="JF63" s="2" t="s">
        <v>161</v>
      </c>
      <c r="JG63" s="2" t="s">
        <v>161</v>
      </c>
      <c r="JI63" s="2" t="s">
        <v>786</v>
      </c>
      <c r="JJ63" s="2" t="s">
        <v>786</v>
      </c>
      <c r="JK63" s="2" t="s">
        <v>786</v>
      </c>
      <c r="JL63" s="2" t="s">
        <v>786</v>
      </c>
      <c r="JM63" s="2" t="s">
        <v>786</v>
      </c>
      <c r="JO63" s="2" t="s">
        <v>786</v>
      </c>
      <c r="JP63" s="2" t="s">
        <v>786</v>
      </c>
      <c r="JQ63" s="2" t="s">
        <v>786</v>
      </c>
      <c r="JR63" s="2" t="s">
        <v>786</v>
      </c>
      <c r="JS63" s="2" t="s">
        <v>786</v>
      </c>
      <c r="JT63" s="2" t="s">
        <v>786</v>
      </c>
      <c r="JU63" s="2" t="s">
        <v>786</v>
      </c>
      <c r="JV63" s="2" t="s">
        <v>786</v>
      </c>
      <c r="JX63" s="2" t="s">
        <v>761</v>
      </c>
      <c r="JY63" s="2" t="s">
        <v>761</v>
      </c>
      <c r="JZ63" s="2" t="s">
        <v>761</v>
      </c>
      <c r="KA63" s="2" t="s">
        <v>761</v>
      </c>
      <c r="KB63" s="2" t="s">
        <v>761</v>
      </c>
      <c r="KC63" s="2" t="s">
        <v>761</v>
      </c>
      <c r="KD63" s="2" t="s">
        <v>761</v>
      </c>
      <c r="KF63" s="2" t="s">
        <v>761</v>
      </c>
      <c r="KG63" s="2" t="s">
        <v>761</v>
      </c>
      <c r="KH63" s="2" t="s">
        <v>761</v>
      </c>
      <c r="KI63" s="2" t="s">
        <v>761</v>
      </c>
      <c r="KJ63" s="2" t="s">
        <v>761</v>
      </c>
      <c r="KK63" s="2" t="s">
        <v>761</v>
      </c>
      <c r="KL63" s="2" t="s">
        <v>761</v>
      </c>
      <c r="KM63" s="2" t="s">
        <v>761</v>
      </c>
      <c r="KO63" s="2" t="s">
        <v>161</v>
      </c>
      <c r="KQ63" s="2" t="s">
        <v>161</v>
      </c>
      <c r="KS63" s="2" t="s">
        <v>761</v>
      </c>
      <c r="KT63" s="2" t="s">
        <v>761</v>
      </c>
      <c r="KU63" s="59"/>
      <c r="KV63" s="2" t="s">
        <v>786</v>
      </c>
      <c r="KW63" s="2" t="s">
        <v>786</v>
      </c>
      <c r="KX63" s="2" t="s">
        <v>786</v>
      </c>
      <c r="KY63" s="2" t="s">
        <v>786</v>
      </c>
      <c r="LA63" s="2" t="s">
        <v>786</v>
      </c>
      <c r="LB63" s="2" t="s">
        <v>786</v>
      </c>
      <c r="LD63" s="2" t="s">
        <v>161</v>
      </c>
      <c r="LF63" s="2" t="s">
        <v>761</v>
      </c>
      <c r="LG63" s="2" t="s">
        <v>761</v>
      </c>
      <c r="LH63" s="2" t="s">
        <v>761</v>
      </c>
      <c r="LI63" s="2" t="s">
        <v>761</v>
      </c>
      <c r="LJ63" s="2" t="s">
        <v>761</v>
      </c>
      <c r="LL63" s="2" t="s">
        <v>172</v>
      </c>
      <c r="LN63" s="2" t="s">
        <v>850</v>
      </c>
      <c r="LO63" s="2" t="s">
        <v>850</v>
      </c>
      <c r="LP63" s="2" t="s">
        <v>850</v>
      </c>
      <c r="LQ63" s="2" t="s">
        <v>850</v>
      </c>
      <c r="LR63" s="2" t="s">
        <v>850</v>
      </c>
      <c r="LS63" s="2" t="s">
        <v>850</v>
      </c>
      <c r="LT63" s="2" t="s">
        <v>850</v>
      </c>
      <c r="LU63" s="2" t="s">
        <v>850</v>
      </c>
      <c r="LV63" s="2" t="s">
        <v>850</v>
      </c>
      <c r="LW63" s="2" t="s">
        <v>850</v>
      </c>
      <c r="LX63" s="2" t="s">
        <v>850</v>
      </c>
      <c r="LY63" s="2" t="s">
        <v>850</v>
      </c>
      <c r="MA63" s="2" t="s">
        <v>850</v>
      </c>
      <c r="MB63" s="2" t="s">
        <v>850</v>
      </c>
      <c r="MC63" s="2" t="s">
        <v>850</v>
      </c>
      <c r="MD63" s="2" t="s">
        <v>850</v>
      </c>
      <c r="ME63" s="2" t="s">
        <v>850</v>
      </c>
      <c r="MF63" s="2" t="s">
        <v>850</v>
      </c>
      <c r="MG63" s="2" t="s">
        <v>850</v>
      </c>
      <c r="MH63" s="2" t="s">
        <v>850</v>
      </c>
      <c r="MI63" s="2" t="s">
        <v>850</v>
      </c>
      <c r="MK63" s="2" t="s">
        <v>574</v>
      </c>
      <c r="ML63" s="2" t="s">
        <v>574</v>
      </c>
      <c r="MN63" s="2" t="s">
        <v>1291</v>
      </c>
      <c r="MO63" s="2" t="s">
        <v>1291</v>
      </c>
      <c r="MP63" s="2" t="s">
        <v>1291</v>
      </c>
      <c r="MQ63" s="2" t="s">
        <v>1291</v>
      </c>
      <c r="MR63" s="2" t="s">
        <v>1291</v>
      </c>
    </row>
    <row r="64" spans="1:356" ht="60" customHeight="1" x14ac:dyDescent="0.3">
      <c r="A64" s="15" t="s">
        <v>152</v>
      </c>
      <c r="B64" s="2" t="s">
        <v>1557</v>
      </c>
      <c r="D64" s="2" t="s">
        <v>162</v>
      </c>
      <c r="E64" s="2" t="s">
        <v>162</v>
      </c>
      <c r="F64" s="2" t="s">
        <v>162</v>
      </c>
      <c r="G64" s="2" t="s">
        <v>162</v>
      </c>
      <c r="H64" s="2" t="s">
        <v>162</v>
      </c>
      <c r="J64" s="2" t="s">
        <v>162</v>
      </c>
      <c r="K64" s="2" t="s">
        <v>162</v>
      </c>
      <c r="L64" s="2" t="s">
        <v>162</v>
      </c>
      <c r="M64" s="2" t="s">
        <v>162</v>
      </c>
      <c r="O64" s="2" t="s">
        <v>1001</v>
      </c>
      <c r="P64" s="2" t="s">
        <v>1001</v>
      </c>
      <c r="R64" s="2" t="s">
        <v>162</v>
      </c>
      <c r="T64" s="2" t="s">
        <v>162</v>
      </c>
      <c r="V64" s="2" t="s">
        <v>162</v>
      </c>
      <c r="W64" s="2" t="s">
        <v>162</v>
      </c>
      <c r="Y64" s="2" t="s">
        <v>153</v>
      </c>
      <c r="Z64" s="2" t="s">
        <v>153</v>
      </c>
      <c r="AB64" s="2" t="s">
        <v>153</v>
      </c>
      <c r="AC64" s="2" t="s">
        <v>153</v>
      </c>
      <c r="AE64" s="2" t="s">
        <v>689</v>
      </c>
      <c r="AG64" s="2" t="s">
        <v>689</v>
      </c>
      <c r="AH64" s="2" t="s">
        <v>689</v>
      </c>
      <c r="AI64" s="2" t="s">
        <v>689</v>
      </c>
      <c r="AK64" s="2" t="s">
        <v>153</v>
      </c>
      <c r="AM64" s="2" t="s">
        <v>1432</v>
      </c>
      <c r="AO64" s="2" t="s">
        <v>153</v>
      </c>
      <c r="AQ64" s="2" t="s">
        <v>1432</v>
      </c>
      <c r="AR64" s="2" t="s">
        <v>1432</v>
      </c>
      <c r="AS64" s="2" t="s">
        <v>1432</v>
      </c>
      <c r="AU64" s="2" t="s">
        <v>1432</v>
      </c>
      <c r="AV64" s="2" t="s">
        <v>1432</v>
      </c>
      <c r="AW64" s="2" t="s">
        <v>1432</v>
      </c>
      <c r="AX64" s="2" t="s">
        <v>1432</v>
      </c>
      <c r="AZ64" s="2" t="s">
        <v>153</v>
      </c>
      <c r="BA64" s="2" t="s">
        <v>153</v>
      </c>
      <c r="BB64" s="2" t="s">
        <v>153</v>
      </c>
      <c r="BC64" s="2" t="s">
        <v>153</v>
      </c>
      <c r="BE64" s="2" t="s">
        <v>964</v>
      </c>
      <c r="BF64" s="2" t="s">
        <v>964</v>
      </c>
      <c r="BG64" s="2" t="s">
        <v>964</v>
      </c>
      <c r="BH64" s="2" t="s">
        <v>964</v>
      </c>
      <c r="BI64" s="2" t="s">
        <v>964</v>
      </c>
      <c r="BK64" s="2" t="s">
        <v>964</v>
      </c>
      <c r="BL64" s="2" t="s">
        <v>964</v>
      </c>
      <c r="BM64" s="2" t="s">
        <v>964</v>
      </c>
      <c r="BN64" s="2" t="s">
        <v>964</v>
      </c>
      <c r="BO64" s="2" t="s">
        <v>964</v>
      </c>
      <c r="BQ64" s="2" t="s">
        <v>1724</v>
      </c>
      <c r="BS64" s="2" t="s">
        <v>1787</v>
      </c>
      <c r="BU64" s="2" t="s">
        <v>730</v>
      </c>
      <c r="BV64" s="2" t="s">
        <v>730</v>
      </c>
      <c r="BW64" s="2" t="s">
        <v>730</v>
      </c>
      <c r="BY64" s="2" t="s">
        <v>730</v>
      </c>
      <c r="BZ64" s="2" t="s">
        <v>730</v>
      </c>
      <c r="CA64" s="2" t="s">
        <v>730</v>
      </c>
      <c r="CC64" s="2" t="s">
        <v>1688</v>
      </c>
      <c r="CE64" s="2" t="s">
        <v>1001</v>
      </c>
      <c r="CG64" s="2" t="s">
        <v>1001</v>
      </c>
      <c r="CH64" s="2" t="s">
        <v>1001</v>
      </c>
      <c r="CJ64" s="2" t="s">
        <v>1799</v>
      </c>
      <c r="CL64" s="2" t="s">
        <v>730</v>
      </c>
      <c r="CN64" s="2" t="s">
        <v>730</v>
      </c>
      <c r="CP64" s="2" t="s">
        <v>730</v>
      </c>
      <c r="CQ64" s="2" t="s">
        <v>730</v>
      </c>
      <c r="CR64" s="2" t="s">
        <v>730</v>
      </c>
      <c r="CT64" s="2" t="s">
        <v>1688</v>
      </c>
      <c r="CV64" s="2" t="s">
        <v>1001</v>
      </c>
      <c r="CW64" s="2" t="s">
        <v>1001</v>
      </c>
      <c r="CX64" s="2" t="s">
        <v>1001</v>
      </c>
      <c r="CZ64" s="2" t="s">
        <v>1799</v>
      </c>
      <c r="DB64" s="2" t="s">
        <v>1465</v>
      </c>
      <c r="DC64" s="2" t="s">
        <v>1465</v>
      </c>
      <c r="DD64" s="2" t="s">
        <v>1465</v>
      </c>
      <c r="DF64" s="2" t="s">
        <v>981</v>
      </c>
      <c r="DG64" s="2" t="s">
        <v>981</v>
      </c>
      <c r="DI64" s="2" t="s">
        <v>981</v>
      </c>
      <c r="DJ64" s="2" t="s">
        <v>981</v>
      </c>
      <c r="DK64" s="2" t="s">
        <v>981</v>
      </c>
      <c r="DM64" s="2" t="s">
        <v>981</v>
      </c>
      <c r="DO64" s="2" t="s">
        <v>981</v>
      </c>
      <c r="DP64" s="2" t="s">
        <v>981</v>
      </c>
      <c r="DR64" s="2" t="s">
        <v>412</v>
      </c>
      <c r="DS64" s="2" t="s">
        <v>412</v>
      </c>
      <c r="DT64" s="2" t="s">
        <v>412</v>
      </c>
      <c r="DV64" s="2" t="s">
        <v>1724</v>
      </c>
      <c r="DX64" s="2" t="s">
        <v>1001</v>
      </c>
      <c r="DZ64" s="2" t="s">
        <v>1001</v>
      </c>
      <c r="EA64" s="2" t="s">
        <v>1001</v>
      </c>
      <c r="EB64" s="2" t="s">
        <v>1001</v>
      </c>
      <c r="ED64" s="2" t="s">
        <v>1001</v>
      </c>
      <c r="EF64" s="2" t="s">
        <v>412</v>
      </c>
      <c r="EG64" s="2" t="s">
        <v>412</v>
      </c>
      <c r="EH64" s="2" t="s">
        <v>412</v>
      </c>
      <c r="EJ64" s="2" t="s">
        <v>412</v>
      </c>
      <c r="EK64" s="2" t="s">
        <v>412</v>
      </c>
      <c r="EL64" s="2" t="s">
        <v>412</v>
      </c>
      <c r="EN64" s="2" t="s">
        <v>1724</v>
      </c>
      <c r="EP64" s="2" t="s">
        <v>762</v>
      </c>
      <c r="EQ64" s="2" t="s">
        <v>762</v>
      </c>
      <c r="ER64" s="2" t="s">
        <v>762</v>
      </c>
      <c r="ET64" s="2" t="s">
        <v>1838</v>
      </c>
      <c r="EU64" s="2" t="s">
        <v>1838</v>
      </c>
      <c r="EV64" s="2" t="s">
        <v>1838</v>
      </c>
      <c r="EW64" s="2" t="s">
        <v>1838</v>
      </c>
      <c r="EY64" s="2" t="s">
        <v>162</v>
      </c>
      <c r="EZ64" s="2" t="s">
        <v>162</v>
      </c>
      <c r="FA64" s="2" t="s">
        <v>162</v>
      </c>
      <c r="FC64" s="2" t="s">
        <v>162</v>
      </c>
      <c r="FE64" s="2" t="s">
        <v>762</v>
      </c>
      <c r="FF64" s="2" t="s">
        <v>762</v>
      </c>
      <c r="FH64" s="2" t="s">
        <v>762</v>
      </c>
      <c r="FI64" s="2" t="s">
        <v>762</v>
      </c>
      <c r="FJ64" s="2" t="s">
        <v>762</v>
      </c>
      <c r="FK64" s="2" t="s">
        <v>762</v>
      </c>
      <c r="FM64" s="2" t="s">
        <v>1838</v>
      </c>
      <c r="FN64" s="2" t="s">
        <v>1838</v>
      </c>
      <c r="FO64" s="2" t="s">
        <v>1838</v>
      </c>
      <c r="FP64" s="2" t="s">
        <v>1838</v>
      </c>
      <c r="FR64" s="2" t="s">
        <v>162</v>
      </c>
      <c r="FT64" s="2" t="s">
        <v>162</v>
      </c>
      <c r="FU64" s="2" t="s">
        <v>162</v>
      </c>
      <c r="FV64" s="2" t="s">
        <v>162</v>
      </c>
      <c r="FW64" s="2" t="s">
        <v>162</v>
      </c>
      <c r="FX64" s="2" t="s">
        <v>162</v>
      </c>
      <c r="FZ64" s="2" t="s">
        <v>762</v>
      </c>
      <c r="GA64" s="2" t="s">
        <v>762</v>
      </c>
      <c r="GB64" s="2" t="s">
        <v>762</v>
      </c>
      <c r="GD64" s="2" t="s">
        <v>162</v>
      </c>
      <c r="GE64" s="2" t="s">
        <v>162</v>
      </c>
      <c r="GF64" s="2" t="s">
        <v>162</v>
      </c>
      <c r="GG64" s="2" t="s">
        <v>162</v>
      </c>
      <c r="GI64" s="2" t="s">
        <v>762</v>
      </c>
      <c r="GJ64" s="2" t="s">
        <v>762</v>
      </c>
      <c r="GK64" s="2" t="s">
        <v>762</v>
      </c>
      <c r="GM64" s="2" t="s">
        <v>162</v>
      </c>
      <c r="GN64" s="2" t="s">
        <v>162</v>
      </c>
      <c r="GO64" s="2" t="s">
        <v>162</v>
      </c>
      <c r="GP64" s="2" t="s">
        <v>162</v>
      </c>
      <c r="GR64" s="2" t="s">
        <v>162</v>
      </c>
      <c r="GS64" s="2" t="s">
        <v>162</v>
      </c>
      <c r="GT64" s="2" t="s">
        <v>162</v>
      </c>
      <c r="GU64" s="2" t="s">
        <v>162</v>
      </c>
      <c r="GW64" s="2" t="s">
        <v>1001</v>
      </c>
      <c r="GX64" s="2" t="s">
        <v>1001</v>
      </c>
      <c r="GZ64" s="2" t="s">
        <v>1838</v>
      </c>
      <c r="HA64" s="2" t="s">
        <v>1838</v>
      </c>
      <c r="HB64" s="2" t="s">
        <v>1838</v>
      </c>
      <c r="HC64" s="2" t="s">
        <v>1838</v>
      </c>
      <c r="HE64" s="2" t="s">
        <v>1001</v>
      </c>
      <c r="HF64" s="2" t="s">
        <v>1001</v>
      </c>
      <c r="HG64" s="2" t="s">
        <v>1001</v>
      </c>
      <c r="HH64" s="2" t="s">
        <v>1001</v>
      </c>
      <c r="HI64" s="2" t="s">
        <v>1001</v>
      </c>
      <c r="HJ64" s="2" t="s">
        <v>1001</v>
      </c>
      <c r="HL64" s="2" t="s">
        <v>1001</v>
      </c>
      <c r="HM64" s="2" t="s">
        <v>1001</v>
      </c>
      <c r="HN64" s="2" t="s">
        <v>1001</v>
      </c>
      <c r="HO64" s="2" t="s">
        <v>1001</v>
      </c>
      <c r="HQ64" s="2" t="s">
        <v>1838</v>
      </c>
      <c r="HR64" s="2" t="s">
        <v>1838</v>
      </c>
      <c r="HS64" s="2" t="s">
        <v>1838</v>
      </c>
      <c r="HT64" s="2" t="s">
        <v>1838</v>
      </c>
      <c r="HV64" s="2" t="s">
        <v>1520</v>
      </c>
      <c r="HW64" s="2" t="s">
        <v>1520</v>
      </c>
      <c r="HX64" s="2" t="s">
        <v>1520</v>
      </c>
      <c r="HY64" s="2" t="s">
        <v>1520</v>
      </c>
      <c r="HZ64" s="2" t="s">
        <v>1520</v>
      </c>
      <c r="IA64" s="2" t="s">
        <v>1520</v>
      </c>
      <c r="IC64" s="2" t="s">
        <v>1520</v>
      </c>
      <c r="ID64" s="2" t="s">
        <v>1520</v>
      </c>
      <c r="IE64" s="2" t="s">
        <v>1520</v>
      </c>
      <c r="IF64" s="2" t="s">
        <v>1520</v>
      </c>
      <c r="IG64" s="2" t="s">
        <v>1520</v>
      </c>
      <c r="IH64" s="2" t="s">
        <v>1520</v>
      </c>
      <c r="IJ64" s="2" t="s">
        <v>800</v>
      </c>
      <c r="IK64" s="2" t="s">
        <v>800</v>
      </c>
      <c r="IL64" s="2" t="s">
        <v>800</v>
      </c>
      <c r="IM64" s="2" t="s">
        <v>800</v>
      </c>
      <c r="IO64" s="2" t="s">
        <v>762</v>
      </c>
      <c r="IP64" s="2" t="s">
        <v>762</v>
      </c>
      <c r="IQ64" s="2" t="s">
        <v>762</v>
      </c>
      <c r="IR64" s="2" t="s">
        <v>762</v>
      </c>
      <c r="IS64" s="2" t="s">
        <v>762</v>
      </c>
      <c r="IU64" s="2" t="s">
        <v>762</v>
      </c>
      <c r="IV64" s="2" t="s">
        <v>762</v>
      </c>
      <c r="IW64" s="2" t="s">
        <v>762</v>
      </c>
      <c r="IX64" s="2" t="s">
        <v>762</v>
      </c>
      <c r="IY64" s="2" t="s">
        <v>762</v>
      </c>
      <c r="IZ64" s="2" t="s">
        <v>762</v>
      </c>
      <c r="JA64" s="2" t="s">
        <v>762</v>
      </c>
      <c r="JB64" s="2" t="s">
        <v>762</v>
      </c>
      <c r="JC64" s="2" t="s">
        <v>762</v>
      </c>
      <c r="JE64" s="2" t="s">
        <v>1001</v>
      </c>
      <c r="JF64" s="2" t="s">
        <v>1001</v>
      </c>
      <c r="JG64" s="2" t="s">
        <v>1001</v>
      </c>
      <c r="JI64" s="2" t="s">
        <v>1312</v>
      </c>
      <c r="JJ64" s="2" t="s">
        <v>1312</v>
      </c>
      <c r="JK64" s="2" t="s">
        <v>1312</v>
      </c>
      <c r="JL64" s="2" t="s">
        <v>1312</v>
      </c>
      <c r="JM64" s="2" t="s">
        <v>1312</v>
      </c>
      <c r="JO64" s="2" t="s">
        <v>762</v>
      </c>
      <c r="JP64" s="2" t="s">
        <v>762</v>
      </c>
      <c r="JQ64" s="2" t="s">
        <v>762</v>
      </c>
      <c r="JR64" s="2" t="s">
        <v>762</v>
      </c>
      <c r="JS64" s="2" t="s">
        <v>762</v>
      </c>
      <c r="JT64" s="2" t="s">
        <v>762</v>
      </c>
      <c r="JU64" s="2" t="s">
        <v>762</v>
      </c>
      <c r="JV64" s="2" t="s">
        <v>762</v>
      </c>
      <c r="JX64" s="2" t="s">
        <v>800</v>
      </c>
      <c r="JY64" s="2" t="s">
        <v>800</v>
      </c>
      <c r="JZ64" s="2" t="s">
        <v>800</v>
      </c>
      <c r="KA64" s="2" t="s">
        <v>800</v>
      </c>
      <c r="KB64" s="2" t="s">
        <v>800</v>
      </c>
      <c r="KC64" s="2" t="s">
        <v>800</v>
      </c>
      <c r="KD64" s="2" t="s">
        <v>800</v>
      </c>
      <c r="KF64" s="2" t="s">
        <v>800</v>
      </c>
      <c r="KG64" s="2" t="s">
        <v>800</v>
      </c>
      <c r="KH64" s="2" t="s">
        <v>800</v>
      </c>
      <c r="KI64" s="2" t="s">
        <v>800</v>
      </c>
      <c r="KJ64" s="2" t="s">
        <v>800</v>
      </c>
      <c r="KK64" s="2" t="s">
        <v>800</v>
      </c>
      <c r="KL64" s="2" t="s">
        <v>800</v>
      </c>
      <c r="KM64" s="2" t="s">
        <v>800</v>
      </c>
      <c r="KO64" s="2" t="s">
        <v>162</v>
      </c>
      <c r="KQ64" s="2" t="s">
        <v>162</v>
      </c>
      <c r="KS64" s="2" t="s">
        <v>1312</v>
      </c>
      <c r="KT64" s="2" t="s">
        <v>1312</v>
      </c>
      <c r="KU64" s="59"/>
      <c r="KV64" s="2" t="s">
        <v>762</v>
      </c>
      <c r="KW64" s="2" t="s">
        <v>762</v>
      </c>
      <c r="KX64" s="2" t="s">
        <v>762</v>
      </c>
      <c r="KY64" s="2" t="s">
        <v>762</v>
      </c>
      <c r="LA64" s="2" t="s">
        <v>762</v>
      </c>
      <c r="LB64" s="2" t="s">
        <v>762</v>
      </c>
      <c r="LD64" s="2" t="s">
        <v>162</v>
      </c>
      <c r="LF64" s="2" t="s">
        <v>800</v>
      </c>
      <c r="LG64" s="2" t="s">
        <v>800</v>
      </c>
      <c r="LH64" s="2" t="s">
        <v>800</v>
      </c>
      <c r="LI64" s="2" t="s">
        <v>800</v>
      </c>
      <c r="LJ64" s="2" t="s">
        <v>800</v>
      </c>
      <c r="LL64" s="2" t="s">
        <v>541</v>
      </c>
      <c r="LN64" s="2" t="s">
        <v>762</v>
      </c>
      <c r="LO64" s="2" t="s">
        <v>762</v>
      </c>
      <c r="LP64" s="2" t="s">
        <v>762</v>
      </c>
      <c r="LQ64" s="2" t="s">
        <v>762</v>
      </c>
      <c r="LR64" s="2" t="s">
        <v>762</v>
      </c>
      <c r="LS64" s="2" t="s">
        <v>762</v>
      </c>
      <c r="LT64" s="2" t="s">
        <v>762</v>
      </c>
      <c r="LU64" s="2" t="s">
        <v>762</v>
      </c>
      <c r="LV64" s="2" t="s">
        <v>762</v>
      </c>
      <c r="LW64" s="2" t="s">
        <v>762</v>
      </c>
      <c r="LX64" s="2" t="s">
        <v>762</v>
      </c>
      <c r="LY64" s="2" t="s">
        <v>762</v>
      </c>
      <c r="MA64" s="2" t="s">
        <v>762</v>
      </c>
      <c r="MB64" s="2" t="s">
        <v>762</v>
      </c>
      <c r="MC64" s="2" t="s">
        <v>762</v>
      </c>
      <c r="MD64" s="2" t="s">
        <v>762</v>
      </c>
      <c r="ME64" s="2" t="s">
        <v>762</v>
      </c>
      <c r="MF64" s="2" t="s">
        <v>762</v>
      </c>
      <c r="MG64" s="2" t="s">
        <v>762</v>
      </c>
      <c r="MH64" s="2" t="s">
        <v>762</v>
      </c>
      <c r="MI64" s="2" t="s">
        <v>762</v>
      </c>
      <c r="MK64" s="2" t="s">
        <v>575</v>
      </c>
      <c r="ML64" s="2" t="s">
        <v>575</v>
      </c>
      <c r="MN64" s="2" t="s">
        <v>762</v>
      </c>
      <c r="MO64" s="2" t="s">
        <v>762</v>
      </c>
      <c r="MP64" s="2" t="s">
        <v>762</v>
      </c>
      <c r="MQ64" s="2" t="s">
        <v>762</v>
      </c>
      <c r="MR64" s="2" t="s">
        <v>762</v>
      </c>
    </row>
    <row r="65" spans="1:356" ht="22.5" customHeight="1" x14ac:dyDescent="0.3">
      <c r="A65" s="14" t="s">
        <v>130</v>
      </c>
      <c r="B65" s="42" t="s">
        <v>248</v>
      </c>
      <c r="D65" s="42" t="s">
        <v>263</v>
      </c>
      <c r="E65" s="42" t="s">
        <v>264</v>
      </c>
      <c r="F65" s="42" t="s">
        <v>264</v>
      </c>
      <c r="G65" s="42" t="s">
        <v>1506</v>
      </c>
      <c r="H65" s="42" t="s">
        <v>265</v>
      </c>
      <c r="J65" s="42" t="s">
        <v>267</v>
      </c>
      <c r="K65" s="42" t="s">
        <v>1507</v>
      </c>
      <c r="L65" s="42" t="s">
        <v>1748</v>
      </c>
      <c r="M65" s="42" t="s">
        <v>1697</v>
      </c>
      <c r="O65" s="33" t="s">
        <v>1089</v>
      </c>
      <c r="P65" s="33" t="s">
        <v>1090</v>
      </c>
      <c r="R65" s="33" t="s">
        <v>1103</v>
      </c>
      <c r="T65" s="33" t="s">
        <v>1568</v>
      </c>
      <c r="V65" s="71" t="s">
        <v>1575</v>
      </c>
      <c r="W65" s="71" t="s">
        <v>313</v>
      </c>
      <c r="Y65" s="42" t="s">
        <v>396</v>
      </c>
      <c r="Z65" s="42" t="s">
        <v>397</v>
      </c>
      <c r="AB65" s="42" t="s">
        <v>190</v>
      </c>
      <c r="AC65" s="42" t="s">
        <v>59</v>
      </c>
      <c r="AE65" s="42" t="s">
        <v>443</v>
      </c>
      <c r="AG65" s="42" t="s">
        <v>668</v>
      </c>
      <c r="AH65" s="42" t="s">
        <v>669</v>
      </c>
      <c r="AI65" s="42" t="s">
        <v>670</v>
      </c>
      <c r="AK65" s="42" t="s">
        <v>59</v>
      </c>
      <c r="AM65" s="42" t="s">
        <v>692</v>
      </c>
      <c r="AO65" s="42" t="s">
        <v>199</v>
      </c>
      <c r="AQ65" s="42" t="s">
        <v>193</v>
      </c>
      <c r="AR65" s="42" t="s">
        <v>194</v>
      </c>
      <c r="AS65" s="42" t="s">
        <v>195</v>
      </c>
      <c r="AU65" s="42" t="s">
        <v>704</v>
      </c>
      <c r="AV65" s="42" t="s">
        <v>705</v>
      </c>
      <c r="AW65" s="42" t="s">
        <v>706</v>
      </c>
      <c r="AX65" s="42" t="s">
        <v>707</v>
      </c>
      <c r="AZ65" s="42" t="s">
        <v>132</v>
      </c>
      <c r="BA65" s="42" t="s">
        <v>59</v>
      </c>
      <c r="BB65" s="42" t="s">
        <v>133</v>
      </c>
      <c r="BC65" s="42" t="s">
        <v>1755</v>
      </c>
      <c r="BE65" s="63" t="s">
        <v>49</v>
      </c>
      <c r="BF65" s="63" t="s">
        <v>446</v>
      </c>
      <c r="BG65" s="63" t="s">
        <v>0</v>
      </c>
      <c r="BH65" s="63" t="s">
        <v>57</v>
      </c>
      <c r="BI65" s="63" t="s">
        <v>58</v>
      </c>
      <c r="BK65" s="63" t="s">
        <v>951</v>
      </c>
      <c r="BL65" s="63" t="s">
        <v>952</v>
      </c>
      <c r="BM65" s="63" t="s">
        <v>953</v>
      </c>
      <c r="BN65" s="63" t="s">
        <v>954</v>
      </c>
      <c r="BO65" s="63" t="s">
        <v>955</v>
      </c>
      <c r="BQ65" s="63" t="s">
        <v>1768</v>
      </c>
      <c r="BS65" s="42" t="s">
        <v>59</v>
      </c>
      <c r="BU65" s="63" t="s">
        <v>404</v>
      </c>
      <c r="BV65" s="63" t="s">
        <v>405</v>
      </c>
      <c r="BW65" s="63" t="s">
        <v>406</v>
      </c>
      <c r="BY65" s="63" t="s">
        <v>715</v>
      </c>
      <c r="BZ65" s="63" t="s">
        <v>716</v>
      </c>
      <c r="CA65" s="63" t="s">
        <v>717</v>
      </c>
      <c r="CC65" s="63" t="s">
        <v>1699</v>
      </c>
      <c r="CE65" s="42" t="s">
        <v>441</v>
      </c>
      <c r="CG65" s="42" t="s">
        <v>992</v>
      </c>
      <c r="CH65" s="42" t="s">
        <v>993</v>
      </c>
      <c r="CJ65" s="63" t="s">
        <v>1800</v>
      </c>
      <c r="CL65" s="63" t="s">
        <v>413</v>
      </c>
      <c r="CN65" s="63" t="s">
        <v>1193</v>
      </c>
      <c r="CP65" s="63" t="s">
        <v>732</v>
      </c>
      <c r="CQ65" s="63" t="s">
        <v>733</v>
      </c>
      <c r="CR65" s="63" t="s">
        <v>734</v>
      </c>
      <c r="CT65" s="63" t="s">
        <v>1700</v>
      </c>
      <c r="CV65" s="42" t="s">
        <v>996</v>
      </c>
      <c r="CW65" s="42" t="s">
        <v>997</v>
      </c>
      <c r="CX65" s="42" t="s">
        <v>998</v>
      </c>
      <c r="CZ65" s="63" t="s">
        <v>1803</v>
      </c>
      <c r="DA65" s="61"/>
      <c r="DB65" s="63" t="s">
        <v>415</v>
      </c>
      <c r="DC65" s="63" t="s">
        <v>416</v>
      </c>
      <c r="DD65" s="63" t="s">
        <v>417</v>
      </c>
      <c r="DE65" s="61"/>
      <c r="DF65" s="63" t="s">
        <v>59</v>
      </c>
      <c r="DG65" s="63" t="s">
        <v>59</v>
      </c>
      <c r="DH65" s="61"/>
      <c r="DI65" s="63" t="s">
        <v>1109</v>
      </c>
      <c r="DJ65" s="63" t="s">
        <v>1110</v>
      </c>
      <c r="DK65" s="63" t="s">
        <v>1111</v>
      </c>
      <c r="DM65" s="63" t="s">
        <v>59</v>
      </c>
      <c r="DO65" s="63" t="s">
        <v>969</v>
      </c>
      <c r="DP65" s="63" t="s">
        <v>970</v>
      </c>
      <c r="DQ65" s="61"/>
      <c r="DR65" s="42" t="s">
        <v>421</v>
      </c>
      <c r="DS65" s="42" t="s">
        <v>422</v>
      </c>
      <c r="DT65" s="42" t="s">
        <v>423</v>
      </c>
      <c r="DU65" s="61"/>
      <c r="DV65" s="42" t="s">
        <v>1384</v>
      </c>
      <c r="DW65" s="61"/>
      <c r="DX65" s="42" t="s">
        <v>59</v>
      </c>
      <c r="DY65" s="61"/>
      <c r="DZ65" s="42" t="s">
        <v>1197</v>
      </c>
      <c r="EA65" s="42" t="s">
        <v>1198</v>
      </c>
      <c r="EB65" s="42" t="s">
        <v>1199</v>
      </c>
      <c r="ED65" s="42" t="s">
        <v>1004</v>
      </c>
      <c r="EF65" s="42" t="s">
        <v>461</v>
      </c>
      <c r="EG65" s="42" t="s">
        <v>462</v>
      </c>
      <c r="EH65" s="42" t="s">
        <v>463</v>
      </c>
      <c r="EJ65" s="42" t="s">
        <v>464</v>
      </c>
      <c r="EK65" s="42" t="s">
        <v>465</v>
      </c>
      <c r="EL65" s="42" t="s">
        <v>466</v>
      </c>
      <c r="EN65" s="42" t="s">
        <v>1818</v>
      </c>
      <c r="EP65" s="42" t="s">
        <v>1136</v>
      </c>
      <c r="EQ65" s="42" t="s">
        <v>1137</v>
      </c>
      <c r="ER65" s="42" t="s">
        <v>1138</v>
      </c>
      <c r="ET65" s="42" t="s">
        <v>1406</v>
      </c>
      <c r="EU65" s="42" t="s">
        <v>1407</v>
      </c>
      <c r="EV65" s="42" t="s">
        <v>1408</v>
      </c>
      <c r="EW65" s="42" t="s">
        <v>59</v>
      </c>
      <c r="EY65" s="42" t="s">
        <v>505</v>
      </c>
      <c r="EZ65" s="42" t="s">
        <v>506</v>
      </c>
      <c r="FA65" s="42" t="s">
        <v>507</v>
      </c>
      <c r="FC65" s="42" t="s">
        <v>1674</v>
      </c>
      <c r="FE65" s="42" t="s">
        <v>1211</v>
      </c>
      <c r="FF65" s="42" t="s">
        <v>1212</v>
      </c>
      <c r="FH65" s="42" t="s">
        <v>1146</v>
      </c>
      <c r="FI65" s="42" t="s">
        <v>1147</v>
      </c>
      <c r="FJ65" s="42" t="s">
        <v>1148</v>
      </c>
      <c r="FK65" s="42" t="s">
        <v>1149</v>
      </c>
      <c r="FM65" s="42" t="s">
        <v>1418</v>
      </c>
      <c r="FN65" s="42" t="s">
        <v>1419</v>
      </c>
      <c r="FO65" s="42" t="s">
        <v>1420</v>
      </c>
      <c r="FP65" s="42" t="s">
        <v>1421</v>
      </c>
      <c r="FR65" s="42" t="s">
        <v>224</v>
      </c>
      <c r="FT65" s="42" t="s">
        <v>515</v>
      </c>
      <c r="FU65" s="42" t="s">
        <v>516</v>
      </c>
      <c r="FV65" s="42" t="s">
        <v>517</v>
      </c>
      <c r="FW65" s="42" t="s">
        <v>518</v>
      </c>
      <c r="FX65" s="42" t="s">
        <v>519</v>
      </c>
      <c r="FZ65" s="42" t="s">
        <v>59</v>
      </c>
      <c r="GA65" s="42" t="s">
        <v>1243</v>
      </c>
      <c r="GB65" s="42" t="s">
        <v>59</v>
      </c>
      <c r="GD65" s="42" t="s">
        <v>228</v>
      </c>
      <c r="GE65" s="42" t="s">
        <v>229</v>
      </c>
      <c r="GF65" s="42" t="s">
        <v>230</v>
      </c>
      <c r="GG65" s="42" t="s">
        <v>495</v>
      </c>
      <c r="GI65" s="42" t="s">
        <v>59</v>
      </c>
      <c r="GJ65" s="42" t="s">
        <v>1255</v>
      </c>
      <c r="GK65" s="42" t="s">
        <v>59</v>
      </c>
      <c r="GM65" s="42" t="s">
        <v>231</v>
      </c>
      <c r="GN65" s="42" t="s">
        <v>232</v>
      </c>
      <c r="GO65" s="42" t="s">
        <v>233</v>
      </c>
      <c r="GP65" s="42" t="s">
        <v>234</v>
      </c>
      <c r="GR65" s="42" t="s">
        <v>497</v>
      </c>
      <c r="GS65" s="42" t="s">
        <v>498</v>
      </c>
      <c r="GT65" s="42" t="s">
        <v>499</v>
      </c>
      <c r="GU65" s="42" t="s">
        <v>500</v>
      </c>
      <c r="GW65" s="42" t="s">
        <v>249</v>
      </c>
      <c r="GX65" s="42" t="s">
        <v>1062</v>
      </c>
      <c r="GZ65" s="42" t="s">
        <v>1019</v>
      </c>
      <c r="HA65" s="42" t="s">
        <v>59</v>
      </c>
      <c r="HB65" s="42" t="s">
        <v>1021</v>
      </c>
      <c r="HC65" s="42" t="s">
        <v>1022</v>
      </c>
      <c r="HE65" s="42" t="s">
        <v>1039</v>
      </c>
      <c r="HF65" s="42" t="s">
        <v>1040</v>
      </c>
      <c r="HG65" s="42" t="s">
        <v>1041</v>
      </c>
      <c r="HH65" s="42" t="s">
        <v>1042</v>
      </c>
      <c r="HI65" s="42" t="s">
        <v>1043</v>
      </c>
      <c r="HJ65" s="42" t="s">
        <v>1044</v>
      </c>
      <c r="HL65" s="42" t="s">
        <v>1063</v>
      </c>
      <c r="HM65" s="42" t="s">
        <v>1064</v>
      </c>
      <c r="HN65" s="42" t="s">
        <v>1065</v>
      </c>
      <c r="HO65" s="42" t="s">
        <v>1066</v>
      </c>
      <c r="HQ65" s="42" t="s">
        <v>1058</v>
      </c>
      <c r="HR65" s="42" t="s">
        <v>1060</v>
      </c>
      <c r="HS65" s="42" t="s">
        <v>59</v>
      </c>
      <c r="HT65" s="42" t="s">
        <v>1061</v>
      </c>
      <c r="HV65" s="42" t="s">
        <v>1075</v>
      </c>
      <c r="HW65" s="42" t="s">
        <v>1076</v>
      </c>
      <c r="HX65" s="42" t="s">
        <v>1077</v>
      </c>
      <c r="HY65" s="42" t="s">
        <v>1078</v>
      </c>
      <c r="HZ65" s="42" t="s">
        <v>1079</v>
      </c>
      <c r="IA65" s="42" t="s">
        <v>1080</v>
      </c>
      <c r="IC65" s="42" t="s">
        <v>1521</v>
      </c>
      <c r="ID65" s="42" t="s">
        <v>1522</v>
      </c>
      <c r="IE65" s="42" t="s">
        <v>1523</v>
      </c>
      <c r="IF65" s="42" t="s">
        <v>1524</v>
      </c>
      <c r="IG65" s="42" t="s">
        <v>1525</v>
      </c>
      <c r="IH65" s="42" t="s">
        <v>1526</v>
      </c>
      <c r="IJ65" s="42" t="s">
        <v>1698</v>
      </c>
      <c r="IK65" s="42" t="s">
        <v>1508</v>
      </c>
      <c r="IL65" s="42" t="s">
        <v>1509</v>
      </c>
      <c r="IM65" s="42" t="s">
        <v>59</v>
      </c>
      <c r="IO65" s="42" t="s">
        <v>1084</v>
      </c>
      <c r="IP65" s="42" t="s">
        <v>1085</v>
      </c>
      <c r="IQ65" s="42" t="s">
        <v>1086</v>
      </c>
      <c r="IR65" s="42" t="s">
        <v>1087</v>
      </c>
      <c r="IS65" s="42" t="s">
        <v>1088</v>
      </c>
      <c r="IU65" s="42" t="s">
        <v>1530</v>
      </c>
      <c r="IV65" s="42" t="s">
        <v>1531</v>
      </c>
      <c r="IW65" s="42" t="s">
        <v>1532</v>
      </c>
      <c r="IX65" s="42" t="s">
        <v>1533</v>
      </c>
      <c r="IY65" s="42" t="s">
        <v>1534</v>
      </c>
      <c r="IZ65" s="42" t="s">
        <v>1535</v>
      </c>
      <c r="JA65" s="42" t="s">
        <v>1536</v>
      </c>
      <c r="JB65" s="42" t="s">
        <v>1537</v>
      </c>
      <c r="JC65" s="42" t="s">
        <v>1538</v>
      </c>
      <c r="JE65" s="39" t="s">
        <v>268</v>
      </c>
      <c r="JF65" s="39" t="s">
        <v>269</v>
      </c>
      <c r="JG65" s="33" t="s">
        <v>70</v>
      </c>
      <c r="JI65" s="39" t="s">
        <v>1089</v>
      </c>
      <c r="JJ65" s="39" t="s">
        <v>59</v>
      </c>
      <c r="JK65" s="39" t="s">
        <v>1510</v>
      </c>
      <c r="JL65" s="39" t="s">
        <v>59</v>
      </c>
      <c r="JM65" s="33" t="s">
        <v>1091</v>
      </c>
      <c r="JO65" s="63" t="s">
        <v>1184</v>
      </c>
      <c r="JP65" s="63" t="s">
        <v>1185</v>
      </c>
      <c r="JQ65" s="63" t="s">
        <v>1186</v>
      </c>
      <c r="JR65" s="63" t="s">
        <v>1187</v>
      </c>
      <c r="JS65" s="63" t="s">
        <v>1188</v>
      </c>
      <c r="JT65" s="63" t="s">
        <v>771</v>
      </c>
      <c r="JU65" s="63" t="s">
        <v>1189</v>
      </c>
      <c r="JV65" s="63" t="s">
        <v>1190</v>
      </c>
      <c r="JX65" s="33" t="s">
        <v>1096</v>
      </c>
      <c r="JY65" s="33" t="s">
        <v>1097</v>
      </c>
      <c r="JZ65" s="33" t="s">
        <v>1098</v>
      </c>
      <c r="KA65" s="33" t="s">
        <v>1099</v>
      </c>
      <c r="KB65" s="33" t="s">
        <v>1100</v>
      </c>
      <c r="KC65" s="33" t="s">
        <v>1101</v>
      </c>
      <c r="KD65" s="33" t="s">
        <v>1102</v>
      </c>
      <c r="KF65" s="33" t="s">
        <v>1540</v>
      </c>
      <c r="KG65" s="33" t="s">
        <v>1541</v>
      </c>
      <c r="KH65" s="33" t="s">
        <v>1542</v>
      </c>
      <c r="KI65" s="33" t="s">
        <v>1543</v>
      </c>
      <c r="KJ65" s="33" t="s">
        <v>1544</v>
      </c>
      <c r="KK65" s="33" t="s">
        <v>1545</v>
      </c>
      <c r="KL65" s="33" t="s">
        <v>1546</v>
      </c>
      <c r="KM65" s="33" t="s">
        <v>1547</v>
      </c>
      <c r="KO65" s="33" t="s">
        <v>59</v>
      </c>
      <c r="KQ65" s="33" t="s">
        <v>1852</v>
      </c>
      <c r="KS65" s="42" t="s">
        <v>1511</v>
      </c>
      <c r="KT65" s="42" t="s">
        <v>1263</v>
      </c>
      <c r="KU65" s="59"/>
      <c r="KV65" s="33" t="s">
        <v>1175</v>
      </c>
      <c r="KW65" s="33" t="s">
        <v>1176</v>
      </c>
      <c r="KX65" s="33" t="s">
        <v>1177</v>
      </c>
      <c r="KY65" s="33" t="s">
        <v>809</v>
      </c>
      <c r="LA65" s="33" t="s">
        <v>810</v>
      </c>
      <c r="LB65" s="33" t="s">
        <v>811</v>
      </c>
      <c r="LD65" s="33" t="s">
        <v>316</v>
      </c>
      <c r="LF65" s="33" t="s">
        <v>298</v>
      </c>
      <c r="LG65" s="33" t="s">
        <v>299</v>
      </c>
      <c r="LH65" s="33" t="s">
        <v>300</v>
      </c>
      <c r="LI65" s="33" t="s">
        <v>301</v>
      </c>
      <c r="LJ65" s="33" t="s">
        <v>302</v>
      </c>
      <c r="LL65" s="33" t="s">
        <v>59</v>
      </c>
      <c r="LN65" s="33" t="s">
        <v>303</v>
      </c>
      <c r="LO65" s="33" t="s">
        <v>304</v>
      </c>
      <c r="LP65" s="33" t="s">
        <v>305</v>
      </c>
      <c r="LQ65" s="33" t="s">
        <v>59</v>
      </c>
      <c r="LR65" s="33" t="s">
        <v>72</v>
      </c>
      <c r="LS65" s="33" t="s">
        <v>306</v>
      </c>
      <c r="LT65" s="33" t="s">
        <v>307</v>
      </c>
      <c r="LU65" s="33" t="s">
        <v>59</v>
      </c>
      <c r="LV65" s="33" t="s">
        <v>308</v>
      </c>
      <c r="LW65" s="33" t="s">
        <v>309</v>
      </c>
      <c r="LX65" s="33" t="s">
        <v>310</v>
      </c>
      <c r="LY65" s="33" t="s">
        <v>59</v>
      </c>
      <c r="MA65" s="71" t="s">
        <v>311</v>
      </c>
      <c r="MB65" s="71" t="s">
        <v>59</v>
      </c>
      <c r="MC65" s="71" t="s">
        <v>312</v>
      </c>
      <c r="MD65" s="71" t="s">
        <v>59</v>
      </c>
      <c r="ME65" s="33" t="s">
        <v>73</v>
      </c>
      <c r="MF65" s="71" t="s">
        <v>1512</v>
      </c>
      <c r="MG65" s="71" t="s">
        <v>314</v>
      </c>
      <c r="MH65" s="71" t="s">
        <v>59</v>
      </c>
      <c r="MI65" s="71" t="s">
        <v>315</v>
      </c>
      <c r="MK65" s="33" t="s">
        <v>59</v>
      </c>
      <c r="ML65" s="33" t="s">
        <v>59</v>
      </c>
      <c r="MN65" s="63" t="s">
        <v>339</v>
      </c>
      <c r="MO65" s="63" t="s">
        <v>340</v>
      </c>
      <c r="MP65" s="63" t="s">
        <v>542</v>
      </c>
      <c r="MQ65" s="63" t="s">
        <v>59</v>
      </c>
      <c r="MR65" s="63" t="s">
        <v>341</v>
      </c>
    </row>
    <row r="66" spans="1:356" ht="22.5" customHeight="1" x14ac:dyDescent="0.3">
      <c r="A66" s="11" t="s">
        <v>131</v>
      </c>
      <c r="B66" s="12" t="s">
        <v>787</v>
      </c>
      <c r="D66" s="12" t="s">
        <v>787</v>
      </c>
      <c r="E66" s="12" t="s">
        <v>787</v>
      </c>
      <c r="F66" s="12" t="s">
        <v>787</v>
      </c>
      <c r="G66" s="12" t="s">
        <v>787</v>
      </c>
      <c r="H66" s="12" t="s">
        <v>787</v>
      </c>
      <c r="J66" s="12" t="s">
        <v>787</v>
      </c>
      <c r="K66" s="12" t="s">
        <v>787</v>
      </c>
      <c r="L66" s="12" t="s">
        <v>787</v>
      </c>
      <c r="M66" s="12" t="s">
        <v>787</v>
      </c>
      <c r="O66" s="12" t="s">
        <v>787</v>
      </c>
      <c r="P66" s="12" t="s">
        <v>787</v>
      </c>
      <c r="R66" s="12" t="s">
        <v>787</v>
      </c>
      <c r="T66" s="12" t="s">
        <v>787</v>
      </c>
      <c r="V66" s="12" t="s">
        <v>787</v>
      </c>
      <c r="W66" s="12" t="s">
        <v>787</v>
      </c>
      <c r="Y66" s="12" t="s">
        <v>1769</v>
      </c>
      <c r="Z66" s="12" t="s">
        <v>1769</v>
      </c>
      <c r="AB66" s="12" t="s">
        <v>1769</v>
      </c>
      <c r="AC66" s="12" t="s">
        <v>1769</v>
      </c>
      <c r="AE66" s="12" t="s">
        <v>1769</v>
      </c>
      <c r="AG66" s="12" t="s">
        <v>1769</v>
      </c>
      <c r="AH66" s="12" t="s">
        <v>1769</v>
      </c>
      <c r="AI66" s="12" t="s">
        <v>1769</v>
      </c>
      <c r="AK66" s="12" t="s">
        <v>1769</v>
      </c>
      <c r="AM66" s="12" t="s">
        <v>1769</v>
      </c>
      <c r="AO66" s="12" t="s">
        <v>1769</v>
      </c>
      <c r="AQ66" s="12" t="s">
        <v>1769</v>
      </c>
      <c r="AR66" s="12" t="s">
        <v>1769</v>
      </c>
      <c r="AS66" s="12" t="s">
        <v>1769</v>
      </c>
      <c r="AU66" s="12" t="s">
        <v>1769</v>
      </c>
      <c r="AV66" s="12" t="s">
        <v>1769</v>
      </c>
      <c r="AW66" s="12" t="s">
        <v>1769</v>
      </c>
      <c r="AX66" s="12" t="s">
        <v>1769</v>
      </c>
      <c r="AZ66" s="12" t="s">
        <v>1769</v>
      </c>
      <c r="BA66" s="12" t="s">
        <v>1769</v>
      </c>
      <c r="BB66" s="12" t="s">
        <v>1769</v>
      </c>
      <c r="BC66" s="12" t="s">
        <v>1769</v>
      </c>
      <c r="BE66" s="12" t="s">
        <v>1769</v>
      </c>
      <c r="BF66" s="12" t="s">
        <v>1769</v>
      </c>
      <c r="BG66" s="12" t="s">
        <v>1769</v>
      </c>
      <c r="BH66" s="12" t="s">
        <v>1769</v>
      </c>
      <c r="BI66" s="12" t="s">
        <v>1769</v>
      </c>
      <c r="BK66" s="12" t="s">
        <v>1769</v>
      </c>
      <c r="BL66" s="12" t="s">
        <v>1769</v>
      </c>
      <c r="BM66" s="12" t="s">
        <v>1769</v>
      </c>
      <c r="BN66" s="12" t="s">
        <v>1769</v>
      </c>
      <c r="BO66" s="12" t="s">
        <v>1769</v>
      </c>
      <c r="BQ66" s="12" t="s">
        <v>1769</v>
      </c>
      <c r="BS66" s="12" t="s">
        <v>1769</v>
      </c>
      <c r="BU66" s="12" t="s">
        <v>1769</v>
      </c>
      <c r="BV66" s="12" t="s">
        <v>1769</v>
      </c>
      <c r="BW66" s="12" t="s">
        <v>1769</v>
      </c>
      <c r="BY66" s="12" t="s">
        <v>1769</v>
      </c>
      <c r="BZ66" s="12" t="s">
        <v>1769</v>
      </c>
      <c r="CA66" s="12" t="s">
        <v>1769</v>
      </c>
      <c r="CC66" s="12" t="s">
        <v>1769</v>
      </c>
      <c r="CE66" s="12" t="s">
        <v>1769</v>
      </c>
      <c r="CG66" s="12" t="s">
        <v>1769</v>
      </c>
      <c r="CH66" s="12" t="s">
        <v>1769</v>
      </c>
      <c r="CJ66" s="12" t="s">
        <v>1769</v>
      </c>
      <c r="CL66" s="12" t="s">
        <v>1769</v>
      </c>
      <c r="CN66" s="12" t="s">
        <v>1769</v>
      </c>
      <c r="CP66" s="12" t="s">
        <v>1769</v>
      </c>
      <c r="CQ66" s="12" t="s">
        <v>1769</v>
      </c>
      <c r="CR66" s="12" t="s">
        <v>1769</v>
      </c>
      <c r="CT66" s="12" t="s">
        <v>1769</v>
      </c>
      <c r="CV66" s="12" t="s">
        <v>1769</v>
      </c>
      <c r="CW66" s="12" t="s">
        <v>1769</v>
      </c>
      <c r="CX66" s="12" t="s">
        <v>1769</v>
      </c>
      <c r="CZ66" s="12" t="s">
        <v>1769</v>
      </c>
      <c r="DB66" s="12" t="s">
        <v>787</v>
      </c>
      <c r="DC66" s="12" t="s">
        <v>787</v>
      </c>
      <c r="DD66" s="12" t="s">
        <v>787</v>
      </c>
      <c r="DF66" s="12" t="s">
        <v>787</v>
      </c>
      <c r="DG66" s="12" t="s">
        <v>787</v>
      </c>
      <c r="DI66" s="12" t="s">
        <v>787</v>
      </c>
      <c r="DJ66" s="12" t="s">
        <v>787</v>
      </c>
      <c r="DK66" s="12" t="s">
        <v>787</v>
      </c>
      <c r="DM66" s="12" t="s">
        <v>787</v>
      </c>
      <c r="DO66" s="12" t="s">
        <v>787</v>
      </c>
      <c r="DP66" s="12" t="s">
        <v>787</v>
      </c>
      <c r="DR66" s="12" t="s">
        <v>787</v>
      </c>
      <c r="DS66" s="12" t="s">
        <v>787</v>
      </c>
      <c r="DT66" s="12" t="s">
        <v>787</v>
      </c>
      <c r="DV66" s="12" t="s">
        <v>787</v>
      </c>
      <c r="DX66" s="12" t="s">
        <v>787</v>
      </c>
      <c r="DZ66" s="12" t="s">
        <v>787</v>
      </c>
      <c r="EA66" s="12" t="s">
        <v>787</v>
      </c>
      <c r="EB66" s="12" t="s">
        <v>787</v>
      </c>
      <c r="ED66" s="12" t="s">
        <v>787</v>
      </c>
      <c r="EF66" s="12" t="s">
        <v>787</v>
      </c>
      <c r="EG66" s="12" t="s">
        <v>787</v>
      </c>
      <c r="EH66" s="12" t="s">
        <v>787</v>
      </c>
      <c r="EJ66" s="12" t="s">
        <v>787</v>
      </c>
      <c r="EK66" s="12" t="s">
        <v>787</v>
      </c>
      <c r="EL66" s="12" t="s">
        <v>787</v>
      </c>
      <c r="EN66" s="12" t="s">
        <v>787</v>
      </c>
      <c r="EP66" s="12" t="s">
        <v>1770</v>
      </c>
      <c r="EQ66" s="12" t="s">
        <v>1770</v>
      </c>
      <c r="ER66" s="12" t="s">
        <v>1770</v>
      </c>
      <c r="ET66" s="12" t="s">
        <v>1770</v>
      </c>
      <c r="EU66" s="12" t="s">
        <v>1770</v>
      </c>
      <c r="EV66" s="12" t="s">
        <v>1770</v>
      </c>
      <c r="EW66" s="12" t="s">
        <v>1770</v>
      </c>
      <c r="EY66" s="12" t="s">
        <v>1770</v>
      </c>
      <c r="EZ66" s="12" t="s">
        <v>1770</v>
      </c>
      <c r="FA66" s="12" t="s">
        <v>1770</v>
      </c>
      <c r="FC66" s="12" t="s">
        <v>1770</v>
      </c>
      <c r="FE66" s="12" t="s">
        <v>1770</v>
      </c>
      <c r="FF66" s="12" t="s">
        <v>1770</v>
      </c>
      <c r="FH66" s="12" t="s">
        <v>1770</v>
      </c>
      <c r="FI66" s="12" t="s">
        <v>1770</v>
      </c>
      <c r="FJ66" s="12" t="s">
        <v>1770</v>
      </c>
      <c r="FK66" s="12" t="s">
        <v>1770</v>
      </c>
      <c r="FM66" s="12" t="s">
        <v>1770</v>
      </c>
      <c r="FN66" s="12" t="s">
        <v>1770</v>
      </c>
      <c r="FO66" s="12" t="s">
        <v>1770</v>
      </c>
      <c r="FP66" s="12" t="s">
        <v>1770</v>
      </c>
      <c r="FR66" s="12" t="s">
        <v>1770</v>
      </c>
      <c r="FT66" s="12" t="s">
        <v>1770</v>
      </c>
      <c r="FU66" s="12" t="s">
        <v>1770</v>
      </c>
      <c r="FV66" s="12" t="s">
        <v>1770</v>
      </c>
      <c r="FW66" s="12" t="s">
        <v>1770</v>
      </c>
      <c r="FX66" s="12" t="s">
        <v>1770</v>
      </c>
      <c r="FZ66" s="12" t="s">
        <v>787</v>
      </c>
      <c r="GA66" s="12" t="s">
        <v>787</v>
      </c>
      <c r="GB66" s="12" t="s">
        <v>787</v>
      </c>
      <c r="GD66" s="12" t="s">
        <v>787</v>
      </c>
      <c r="GE66" s="12" t="s">
        <v>787</v>
      </c>
      <c r="GF66" s="12" t="s">
        <v>787</v>
      </c>
      <c r="GG66" s="12" t="s">
        <v>787</v>
      </c>
      <c r="GI66" s="12" t="s">
        <v>787</v>
      </c>
      <c r="GJ66" s="12" t="s">
        <v>787</v>
      </c>
      <c r="GK66" s="12" t="s">
        <v>787</v>
      </c>
      <c r="GM66" s="12" t="s">
        <v>787</v>
      </c>
      <c r="GN66" s="12" t="s">
        <v>787</v>
      </c>
      <c r="GO66" s="12" t="s">
        <v>787</v>
      </c>
      <c r="GP66" s="12" t="s">
        <v>787</v>
      </c>
      <c r="GR66" s="12" t="s">
        <v>787</v>
      </c>
      <c r="GS66" s="12" t="s">
        <v>787</v>
      </c>
      <c r="GT66" s="12" t="s">
        <v>787</v>
      </c>
      <c r="GU66" s="12" t="s">
        <v>787</v>
      </c>
      <c r="GW66" s="12" t="s">
        <v>787</v>
      </c>
      <c r="GX66" s="12" t="s">
        <v>787</v>
      </c>
      <c r="GZ66" s="12" t="s">
        <v>787</v>
      </c>
      <c r="HA66" s="12" t="s">
        <v>787</v>
      </c>
      <c r="HB66" s="12" t="s">
        <v>787</v>
      </c>
      <c r="HC66" s="12" t="s">
        <v>787</v>
      </c>
      <c r="HE66" s="12" t="s">
        <v>787</v>
      </c>
      <c r="HF66" s="12" t="s">
        <v>787</v>
      </c>
      <c r="HG66" s="12" t="s">
        <v>787</v>
      </c>
      <c r="HH66" s="12" t="s">
        <v>787</v>
      </c>
      <c r="HI66" s="12" t="s">
        <v>787</v>
      </c>
      <c r="HJ66" s="12" t="s">
        <v>787</v>
      </c>
      <c r="HL66" s="12" t="s">
        <v>787</v>
      </c>
      <c r="HM66" s="12" t="s">
        <v>787</v>
      </c>
      <c r="HN66" s="12" t="s">
        <v>787</v>
      </c>
      <c r="HO66" s="12" t="s">
        <v>787</v>
      </c>
      <c r="HQ66" s="12" t="s">
        <v>787</v>
      </c>
      <c r="HR66" s="12" t="s">
        <v>787</v>
      </c>
      <c r="HS66" s="12" t="s">
        <v>787</v>
      </c>
      <c r="HT66" s="12" t="s">
        <v>787</v>
      </c>
      <c r="HV66" s="12" t="s">
        <v>787</v>
      </c>
      <c r="HW66" s="12" t="s">
        <v>787</v>
      </c>
      <c r="HX66" s="12" t="s">
        <v>787</v>
      </c>
      <c r="HY66" s="12" t="s">
        <v>787</v>
      </c>
      <c r="HZ66" s="12" t="s">
        <v>787</v>
      </c>
      <c r="IA66" s="12" t="s">
        <v>787</v>
      </c>
      <c r="IC66" s="12" t="s">
        <v>787</v>
      </c>
      <c r="ID66" s="12" t="s">
        <v>787</v>
      </c>
      <c r="IE66" s="12" t="s">
        <v>787</v>
      </c>
      <c r="IF66" s="12" t="s">
        <v>787</v>
      </c>
      <c r="IG66" s="12" t="s">
        <v>787</v>
      </c>
      <c r="IH66" s="12" t="s">
        <v>787</v>
      </c>
      <c r="IJ66" s="12" t="s">
        <v>787</v>
      </c>
      <c r="IK66" s="12" t="s">
        <v>787</v>
      </c>
      <c r="IL66" s="12" t="s">
        <v>787</v>
      </c>
      <c r="IM66" s="12" t="s">
        <v>787</v>
      </c>
      <c r="IO66" s="12" t="s">
        <v>787</v>
      </c>
      <c r="IP66" s="12" t="s">
        <v>787</v>
      </c>
      <c r="IQ66" s="12" t="s">
        <v>787</v>
      </c>
      <c r="IR66" s="12" t="s">
        <v>787</v>
      </c>
      <c r="IS66" s="12" t="s">
        <v>787</v>
      </c>
      <c r="IU66" s="12" t="s">
        <v>787</v>
      </c>
      <c r="IV66" s="12" t="s">
        <v>787</v>
      </c>
      <c r="IW66" s="12" t="s">
        <v>787</v>
      </c>
      <c r="IX66" s="12" t="s">
        <v>787</v>
      </c>
      <c r="IY66" s="12" t="s">
        <v>787</v>
      </c>
      <c r="IZ66" s="12" t="s">
        <v>787</v>
      </c>
      <c r="JA66" s="12" t="s">
        <v>787</v>
      </c>
      <c r="JB66" s="12" t="s">
        <v>787</v>
      </c>
      <c r="JC66" s="12" t="s">
        <v>787</v>
      </c>
      <c r="JE66" s="12" t="s">
        <v>787</v>
      </c>
      <c r="JF66" s="12" t="s">
        <v>787</v>
      </c>
      <c r="JG66" s="12" t="s">
        <v>787</v>
      </c>
      <c r="JI66" s="12" t="s">
        <v>787</v>
      </c>
      <c r="JJ66" s="12" t="s">
        <v>787</v>
      </c>
      <c r="JK66" s="12" t="s">
        <v>787</v>
      </c>
      <c r="JL66" s="12" t="s">
        <v>787</v>
      </c>
      <c r="JM66" s="12" t="s">
        <v>787</v>
      </c>
      <c r="JO66" s="12" t="s">
        <v>787</v>
      </c>
      <c r="JP66" s="12" t="s">
        <v>787</v>
      </c>
      <c r="JQ66" s="12" t="s">
        <v>787</v>
      </c>
      <c r="JR66" s="12" t="s">
        <v>787</v>
      </c>
      <c r="JS66" s="12" t="s">
        <v>787</v>
      </c>
      <c r="JT66" s="12" t="s">
        <v>787</v>
      </c>
      <c r="JU66" s="12" t="s">
        <v>787</v>
      </c>
      <c r="JV66" s="12" t="s">
        <v>787</v>
      </c>
      <c r="JX66" s="12" t="s">
        <v>787</v>
      </c>
      <c r="JY66" s="12" t="s">
        <v>787</v>
      </c>
      <c r="JZ66" s="12" t="s">
        <v>787</v>
      </c>
      <c r="KA66" s="12" t="s">
        <v>787</v>
      </c>
      <c r="KB66" s="12" t="s">
        <v>787</v>
      </c>
      <c r="KC66" s="12" t="s">
        <v>787</v>
      </c>
      <c r="KD66" s="12" t="s">
        <v>787</v>
      </c>
      <c r="KF66" s="12" t="s">
        <v>787</v>
      </c>
      <c r="KG66" s="12" t="s">
        <v>787</v>
      </c>
      <c r="KH66" s="12" t="s">
        <v>787</v>
      </c>
      <c r="KI66" s="12" t="s">
        <v>787</v>
      </c>
      <c r="KJ66" s="12" t="s">
        <v>787</v>
      </c>
      <c r="KK66" s="12" t="s">
        <v>787</v>
      </c>
      <c r="KL66" s="12" t="s">
        <v>787</v>
      </c>
      <c r="KM66" s="12" t="s">
        <v>787</v>
      </c>
      <c r="KO66" s="12" t="s">
        <v>787</v>
      </c>
      <c r="KQ66" s="12" t="s">
        <v>134</v>
      </c>
      <c r="KS66" s="12" t="s">
        <v>787</v>
      </c>
      <c r="KT66" s="12" t="s">
        <v>787</v>
      </c>
      <c r="KU66" s="59"/>
      <c r="KV66" s="12" t="s">
        <v>787</v>
      </c>
      <c r="KW66" s="12" t="s">
        <v>787</v>
      </c>
      <c r="KX66" s="12" t="s">
        <v>787</v>
      </c>
      <c r="KY66" s="12" t="s">
        <v>787</v>
      </c>
      <c r="LA66" s="12" t="s">
        <v>787</v>
      </c>
      <c r="LB66" s="12" t="s">
        <v>787</v>
      </c>
      <c r="LD66" s="12" t="s">
        <v>787</v>
      </c>
      <c r="LF66" s="12" t="s">
        <v>787</v>
      </c>
      <c r="LG66" s="12" t="s">
        <v>787</v>
      </c>
      <c r="LH66" s="12" t="s">
        <v>787</v>
      </c>
      <c r="LI66" s="12" t="s">
        <v>787</v>
      </c>
      <c r="LJ66" s="12" t="s">
        <v>787</v>
      </c>
      <c r="LL66" s="12" t="s">
        <v>787</v>
      </c>
      <c r="LN66" s="12" t="s">
        <v>787</v>
      </c>
      <c r="LO66" s="12" t="s">
        <v>787</v>
      </c>
      <c r="LP66" s="12" t="s">
        <v>787</v>
      </c>
      <c r="LQ66" s="12" t="s">
        <v>787</v>
      </c>
      <c r="LR66" s="12" t="s">
        <v>787</v>
      </c>
      <c r="LS66" s="12" t="s">
        <v>787</v>
      </c>
      <c r="LT66" s="12" t="s">
        <v>787</v>
      </c>
      <c r="LU66" s="12" t="s">
        <v>787</v>
      </c>
      <c r="LV66" s="12" t="s">
        <v>787</v>
      </c>
      <c r="LW66" s="12" t="s">
        <v>787</v>
      </c>
      <c r="LX66" s="12" t="s">
        <v>787</v>
      </c>
      <c r="LY66" s="12" t="s">
        <v>787</v>
      </c>
      <c r="MA66" s="12" t="s">
        <v>787</v>
      </c>
      <c r="MB66" s="12" t="s">
        <v>787</v>
      </c>
      <c r="MC66" s="12" t="s">
        <v>787</v>
      </c>
      <c r="MD66" s="12" t="s">
        <v>787</v>
      </c>
      <c r="ME66" s="12" t="s">
        <v>787</v>
      </c>
      <c r="MF66" s="12" t="s">
        <v>787</v>
      </c>
      <c r="MG66" s="12" t="s">
        <v>787</v>
      </c>
      <c r="MH66" s="12" t="s">
        <v>787</v>
      </c>
      <c r="MI66" s="12" t="s">
        <v>787</v>
      </c>
      <c r="MK66" s="12" t="s">
        <v>787</v>
      </c>
      <c r="ML66" s="12" t="s">
        <v>787</v>
      </c>
      <c r="MN66" s="12" t="s">
        <v>787</v>
      </c>
      <c r="MO66" s="12" t="s">
        <v>787</v>
      </c>
      <c r="MP66" s="12" t="s">
        <v>787</v>
      </c>
      <c r="MQ66" s="12" t="s">
        <v>787</v>
      </c>
      <c r="MR66" s="12" t="s">
        <v>787</v>
      </c>
    </row>
    <row r="67" spans="1:356" ht="22.5" customHeight="1" x14ac:dyDescent="0.3">
      <c r="A67" s="11" t="s">
        <v>1696</v>
      </c>
      <c r="B67" s="12">
        <v>22</v>
      </c>
      <c r="C67" s="12" t="s">
        <v>202</v>
      </c>
      <c r="D67" s="12">
        <v>20</v>
      </c>
      <c r="E67" s="12">
        <v>20</v>
      </c>
      <c r="F67" s="12">
        <v>20</v>
      </c>
      <c r="G67" s="12">
        <v>20</v>
      </c>
      <c r="H67" s="12">
        <v>20</v>
      </c>
      <c r="I67" s="12" t="s">
        <v>202</v>
      </c>
      <c r="J67" s="12">
        <v>11</v>
      </c>
      <c r="K67" s="12">
        <v>11</v>
      </c>
      <c r="L67" s="12">
        <v>11</v>
      </c>
      <c r="M67" s="12">
        <v>11</v>
      </c>
      <c r="N67" s="12" t="s">
        <v>202</v>
      </c>
      <c r="O67" s="12">
        <v>11</v>
      </c>
      <c r="P67" s="12">
        <v>11</v>
      </c>
      <c r="R67" s="12">
        <v>14</v>
      </c>
      <c r="S67" s="12" t="s">
        <v>202</v>
      </c>
      <c r="T67" s="12">
        <v>11</v>
      </c>
      <c r="V67" s="12">
        <v>11</v>
      </c>
      <c r="W67" s="12">
        <v>11</v>
      </c>
      <c r="X67" s="12" t="s">
        <v>202</v>
      </c>
      <c r="Y67" s="12">
        <v>21</v>
      </c>
      <c r="Z67" s="12">
        <v>21</v>
      </c>
      <c r="AA67" s="12" t="s">
        <v>202</v>
      </c>
      <c r="AB67" s="12">
        <v>21</v>
      </c>
      <c r="AC67" s="12">
        <v>21</v>
      </c>
      <c r="AD67" s="12" t="s">
        <v>202</v>
      </c>
      <c r="AE67" s="12">
        <v>21</v>
      </c>
      <c r="AF67" s="12" t="s">
        <v>202</v>
      </c>
      <c r="AG67" s="12">
        <v>21</v>
      </c>
      <c r="AH67" s="12">
        <v>21</v>
      </c>
      <c r="AI67" s="12">
        <v>21</v>
      </c>
      <c r="AJ67" s="12" t="s">
        <v>202</v>
      </c>
      <c r="AK67" s="12">
        <v>21</v>
      </c>
      <c r="AM67" s="12">
        <v>21</v>
      </c>
      <c r="AO67" s="12">
        <v>21</v>
      </c>
      <c r="AQ67" s="12">
        <v>21</v>
      </c>
      <c r="AR67" s="12">
        <v>21</v>
      </c>
      <c r="AS67" s="12">
        <v>21</v>
      </c>
      <c r="AU67" s="12">
        <v>21</v>
      </c>
      <c r="AV67" s="12">
        <v>21</v>
      </c>
      <c r="AW67" s="12">
        <v>21</v>
      </c>
      <c r="AX67" s="12">
        <v>21</v>
      </c>
      <c r="AY67" s="12" t="s">
        <v>202</v>
      </c>
      <c r="AZ67" s="12">
        <v>20</v>
      </c>
      <c r="BA67" s="12">
        <v>20</v>
      </c>
      <c r="BB67" s="12">
        <v>20</v>
      </c>
      <c r="BC67" s="12">
        <v>20</v>
      </c>
      <c r="BE67" s="12">
        <v>20</v>
      </c>
      <c r="BF67" s="12">
        <v>20</v>
      </c>
      <c r="BG67" s="12">
        <v>20</v>
      </c>
      <c r="BH67" s="12">
        <v>20</v>
      </c>
      <c r="BI67" s="12">
        <v>20</v>
      </c>
      <c r="BK67" s="12">
        <v>20</v>
      </c>
      <c r="BL67" s="12">
        <v>20</v>
      </c>
      <c r="BM67" s="12">
        <v>20</v>
      </c>
      <c r="BN67" s="12">
        <v>20</v>
      </c>
      <c r="BO67" s="12">
        <v>20</v>
      </c>
      <c r="BP67" s="12" t="s">
        <v>202</v>
      </c>
      <c r="BQ67" s="12">
        <v>20</v>
      </c>
      <c r="BR67" s="12" t="s">
        <v>202</v>
      </c>
      <c r="BS67" s="12">
        <v>24</v>
      </c>
      <c r="BT67" s="12" t="s">
        <v>202</v>
      </c>
      <c r="BU67" s="12">
        <v>24</v>
      </c>
      <c r="BV67" s="12">
        <v>24</v>
      </c>
      <c r="BW67" s="12">
        <v>24</v>
      </c>
      <c r="BX67" s="12" t="s">
        <v>202</v>
      </c>
      <c r="BY67" s="12">
        <v>24</v>
      </c>
      <c r="BZ67" s="12">
        <v>24</v>
      </c>
      <c r="CA67" s="12">
        <v>24</v>
      </c>
      <c r="CC67" s="12">
        <v>24</v>
      </c>
      <c r="CE67" s="12">
        <v>24</v>
      </c>
      <c r="CG67" s="12">
        <v>24</v>
      </c>
      <c r="CH67" s="12">
        <v>24</v>
      </c>
      <c r="CJ67" s="12">
        <v>24</v>
      </c>
      <c r="CK67" s="12" t="s">
        <v>202</v>
      </c>
      <c r="CL67" s="12">
        <v>22</v>
      </c>
      <c r="CN67" s="12">
        <v>22</v>
      </c>
      <c r="CP67" s="12">
        <v>22</v>
      </c>
      <c r="CQ67" s="12">
        <v>22</v>
      </c>
      <c r="CR67" s="12">
        <v>22</v>
      </c>
      <c r="CS67" s="12" t="s">
        <v>202</v>
      </c>
      <c r="CT67" s="12">
        <v>22</v>
      </c>
      <c r="CU67" s="12" t="s">
        <v>202</v>
      </c>
      <c r="CV67" s="12">
        <v>22</v>
      </c>
      <c r="CW67" s="12">
        <v>22</v>
      </c>
      <c r="CX67" s="12">
        <v>22</v>
      </c>
      <c r="CY67" s="12" t="s">
        <v>202</v>
      </c>
      <c r="CZ67" s="12">
        <v>22</v>
      </c>
      <c r="DA67" s="12" t="s">
        <v>202</v>
      </c>
      <c r="DB67" s="12">
        <v>22</v>
      </c>
      <c r="DC67" s="12">
        <v>22</v>
      </c>
      <c r="DD67" s="12">
        <v>22</v>
      </c>
      <c r="DE67" s="12" t="s">
        <v>202</v>
      </c>
      <c r="DF67" s="12">
        <v>21</v>
      </c>
      <c r="DG67" s="12">
        <v>21</v>
      </c>
      <c r="DH67" s="12" t="s">
        <v>202</v>
      </c>
      <c r="DI67" s="12">
        <v>21</v>
      </c>
      <c r="DJ67" s="12">
        <v>21</v>
      </c>
      <c r="DK67" s="12">
        <v>21</v>
      </c>
      <c r="DL67" s="12" t="s">
        <v>202</v>
      </c>
      <c r="DM67" s="12">
        <v>26</v>
      </c>
      <c r="DN67" s="12" t="s">
        <v>202</v>
      </c>
      <c r="DO67" s="12">
        <v>26</v>
      </c>
      <c r="DP67" s="12">
        <v>26</v>
      </c>
      <c r="DR67" s="12">
        <v>24</v>
      </c>
      <c r="DS67" s="12">
        <v>24</v>
      </c>
      <c r="DT67" s="12">
        <v>24</v>
      </c>
      <c r="DV67" s="12">
        <v>24</v>
      </c>
      <c r="DX67" s="12">
        <v>16</v>
      </c>
      <c r="DZ67" s="12">
        <v>16</v>
      </c>
      <c r="EA67" s="12">
        <v>16</v>
      </c>
      <c r="EB67" s="12">
        <v>16</v>
      </c>
      <c r="EC67" s="12" t="s">
        <v>202</v>
      </c>
      <c r="ED67" s="12">
        <v>11</v>
      </c>
      <c r="EE67" s="12" t="s">
        <v>202</v>
      </c>
      <c r="EF67" s="12">
        <v>23</v>
      </c>
      <c r="EG67" s="12">
        <v>23</v>
      </c>
      <c r="EH67" s="12">
        <v>23</v>
      </c>
      <c r="EI67" s="12" t="s">
        <v>202</v>
      </c>
      <c r="EJ67" s="12">
        <v>23</v>
      </c>
      <c r="EK67" s="12">
        <v>23</v>
      </c>
      <c r="EL67" s="12">
        <v>23</v>
      </c>
      <c r="EN67" s="12">
        <v>23</v>
      </c>
      <c r="EP67" s="12">
        <v>22</v>
      </c>
      <c r="EQ67" s="12">
        <v>22</v>
      </c>
      <c r="ER67" s="12">
        <v>22</v>
      </c>
      <c r="ES67" s="12" t="s">
        <v>202</v>
      </c>
      <c r="ET67" s="12">
        <v>22</v>
      </c>
      <c r="EU67" s="12">
        <v>22</v>
      </c>
      <c r="EV67" s="12">
        <v>22</v>
      </c>
      <c r="EW67" s="12">
        <v>22</v>
      </c>
      <c r="EX67" s="12" t="s">
        <v>202</v>
      </c>
      <c r="EY67" s="12">
        <v>22</v>
      </c>
      <c r="EZ67" s="12">
        <v>22</v>
      </c>
      <c r="FA67" s="12">
        <v>22</v>
      </c>
      <c r="FB67" s="12" t="s">
        <v>202</v>
      </c>
      <c r="FC67" s="12">
        <v>20</v>
      </c>
      <c r="FD67" s="12" t="s">
        <v>202</v>
      </c>
      <c r="FE67" s="12">
        <v>20</v>
      </c>
      <c r="FF67" s="12">
        <v>20</v>
      </c>
      <c r="FG67" s="12" t="s">
        <v>202</v>
      </c>
      <c r="FH67" s="12">
        <v>20</v>
      </c>
      <c r="FI67" s="12">
        <v>20</v>
      </c>
      <c r="FJ67" s="12">
        <v>20</v>
      </c>
      <c r="FK67" s="12">
        <v>20</v>
      </c>
      <c r="FL67" s="12" t="s">
        <v>202</v>
      </c>
      <c r="FM67" s="12">
        <v>20</v>
      </c>
      <c r="FN67" s="12">
        <v>20</v>
      </c>
      <c r="FO67" s="12">
        <v>20</v>
      </c>
      <c r="FP67" s="12">
        <v>20</v>
      </c>
      <c r="FQ67" s="12" t="s">
        <v>202</v>
      </c>
      <c r="FR67" s="12">
        <v>20</v>
      </c>
      <c r="FS67" s="12" t="s">
        <v>202</v>
      </c>
      <c r="FT67" s="12">
        <v>20</v>
      </c>
      <c r="FU67" s="12">
        <v>20</v>
      </c>
      <c r="FV67" s="12">
        <v>20</v>
      </c>
      <c r="FW67" s="12">
        <v>20</v>
      </c>
      <c r="FX67" s="12">
        <v>20</v>
      </c>
      <c r="FY67" s="12" t="s">
        <v>202</v>
      </c>
      <c r="FZ67" s="12">
        <v>24</v>
      </c>
      <c r="GA67" s="12">
        <v>24</v>
      </c>
      <c r="GB67" s="12">
        <v>24</v>
      </c>
      <c r="GC67" s="12" t="s">
        <v>202</v>
      </c>
      <c r="GD67" s="12">
        <v>24</v>
      </c>
      <c r="GE67" s="12">
        <v>24</v>
      </c>
      <c r="GF67" s="12">
        <v>24</v>
      </c>
      <c r="GG67" s="12">
        <v>24</v>
      </c>
      <c r="GH67" s="12" t="s">
        <v>202</v>
      </c>
      <c r="GI67" s="12">
        <v>24</v>
      </c>
      <c r="GJ67" s="12">
        <v>24</v>
      </c>
      <c r="GK67" s="12">
        <v>24</v>
      </c>
      <c r="GL67" s="12" t="s">
        <v>202</v>
      </c>
      <c r="GM67" s="12">
        <v>24</v>
      </c>
      <c r="GN67" s="12">
        <v>24</v>
      </c>
      <c r="GO67" s="12">
        <v>24</v>
      </c>
      <c r="GP67" s="12">
        <v>24</v>
      </c>
      <c r="GQ67" s="12" t="s">
        <v>202</v>
      </c>
      <c r="GR67" s="12">
        <v>24</v>
      </c>
      <c r="GS67" s="12">
        <v>24</v>
      </c>
      <c r="GT67" s="12">
        <v>24</v>
      </c>
      <c r="GU67" s="12">
        <v>24</v>
      </c>
      <c r="GV67" s="12" t="s">
        <v>202</v>
      </c>
      <c r="GW67" s="12">
        <v>22</v>
      </c>
      <c r="GX67" s="12">
        <v>22</v>
      </c>
      <c r="GY67" s="12" t="s">
        <v>202</v>
      </c>
      <c r="GZ67" s="12">
        <v>23</v>
      </c>
      <c r="HA67" s="12">
        <v>23</v>
      </c>
      <c r="HB67" s="12">
        <v>23</v>
      </c>
      <c r="HC67" s="12">
        <v>23</v>
      </c>
      <c r="HD67" s="12" t="s">
        <v>202</v>
      </c>
      <c r="HE67" s="12">
        <v>22</v>
      </c>
      <c r="HF67" s="12">
        <v>22</v>
      </c>
      <c r="HG67" s="12">
        <v>22</v>
      </c>
      <c r="HH67" s="12">
        <v>22</v>
      </c>
      <c r="HI67" s="12">
        <v>22</v>
      </c>
      <c r="HJ67" s="12">
        <v>22</v>
      </c>
      <c r="HK67" s="12" t="s">
        <v>202</v>
      </c>
      <c r="HL67" s="12">
        <v>20</v>
      </c>
      <c r="HM67" s="12">
        <v>20</v>
      </c>
      <c r="HN67" s="12">
        <v>20</v>
      </c>
      <c r="HO67" s="12">
        <v>20</v>
      </c>
      <c r="HP67" s="12" t="s">
        <v>202</v>
      </c>
      <c r="HQ67" s="12">
        <v>22</v>
      </c>
      <c r="HR67" s="12">
        <v>22</v>
      </c>
      <c r="HS67" s="12">
        <v>22</v>
      </c>
      <c r="HT67" s="12">
        <v>22</v>
      </c>
      <c r="HU67" s="12" t="s">
        <v>202</v>
      </c>
      <c r="HV67" s="12">
        <v>20</v>
      </c>
      <c r="HW67" s="12">
        <v>20</v>
      </c>
      <c r="HX67" s="12">
        <v>20</v>
      </c>
      <c r="HY67" s="12">
        <v>20</v>
      </c>
      <c r="HZ67" s="12">
        <v>20</v>
      </c>
      <c r="IA67" s="12">
        <v>20</v>
      </c>
      <c r="IB67" s="12" t="s">
        <v>202</v>
      </c>
      <c r="IC67" s="12">
        <v>20</v>
      </c>
      <c r="ID67" s="12">
        <v>20</v>
      </c>
      <c r="IE67" s="12">
        <v>20</v>
      </c>
      <c r="IF67" s="12">
        <v>20</v>
      </c>
      <c r="IG67" s="12">
        <v>20</v>
      </c>
      <c r="IH67" s="12">
        <v>20</v>
      </c>
      <c r="II67" s="12" t="s">
        <v>202</v>
      </c>
      <c r="IJ67" s="12">
        <v>11</v>
      </c>
      <c r="IK67" s="12">
        <v>11</v>
      </c>
      <c r="IL67" s="12">
        <v>11</v>
      </c>
      <c r="IM67" s="12">
        <v>11</v>
      </c>
      <c r="IO67" s="12">
        <v>11</v>
      </c>
      <c r="IP67" s="12">
        <v>11</v>
      </c>
      <c r="IQ67" s="12">
        <v>11</v>
      </c>
      <c r="IR67" s="12">
        <v>11</v>
      </c>
      <c r="IS67" s="12">
        <v>11</v>
      </c>
      <c r="IU67" s="12">
        <v>11</v>
      </c>
      <c r="IV67" s="12">
        <v>11</v>
      </c>
      <c r="IW67" s="12">
        <v>11</v>
      </c>
      <c r="IX67" s="12">
        <v>11</v>
      </c>
      <c r="IY67" s="12">
        <v>11</v>
      </c>
      <c r="IZ67" s="12">
        <v>11</v>
      </c>
      <c r="JA67" s="12">
        <v>11</v>
      </c>
      <c r="JB67" s="12">
        <v>11</v>
      </c>
      <c r="JC67" s="12">
        <v>11</v>
      </c>
      <c r="JD67" s="12" t="s">
        <v>202</v>
      </c>
      <c r="JE67" s="12">
        <v>11</v>
      </c>
      <c r="JF67" s="12">
        <v>11</v>
      </c>
      <c r="JG67" s="12">
        <v>11</v>
      </c>
      <c r="JH67" s="12" t="s">
        <v>202</v>
      </c>
      <c r="JI67" s="12">
        <v>11</v>
      </c>
      <c r="JJ67" s="12">
        <v>11</v>
      </c>
      <c r="JK67" s="12">
        <v>11</v>
      </c>
      <c r="JL67" s="12">
        <v>11</v>
      </c>
      <c r="JM67" s="12">
        <v>11</v>
      </c>
      <c r="JN67" s="12" t="s">
        <v>202</v>
      </c>
      <c r="JO67" s="12">
        <v>11</v>
      </c>
      <c r="JP67" s="12">
        <v>11</v>
      </c>
      <c r="JQ67" s="12">
        <v>11</v>
      </c>
      <c r="JR67" s="12">
        <v>11</v>
      </c>
      <c r="JS67" s="12">
        <v>11</v>
      </c>
      <c r="JT67" s="12">
        <v>11</v>
      </c>
      <c r="JU67" s="12">
        <v>11</v>
      </c>
      <c r="JV67" s="12">
        <v>11</v>
      </c>
      <c r="JW67" s="12" t="s">
        <v>202</v>
      </c>
      <c r="JX67" s="12">
        <v>20</v>
      </c>
      <c r="JY67" s="12">
        <v>20</v>
      </c>
      <c r="JZ67" s="12">
        <v>20</v>
      </c>
      <c r="KA67" s="12">
        <v>20</v>
      </c>
      <c r="KB67" s="12">
        <v>20</v>
      </c>
      <c r="KC67" s="12">
        <v>20</v>
      </c>
      <c r="KD67" s="12">
        <v>20</v>
      </c>
      <c r="KF67" s="12">
        <v>20</v>
      </c>
      <c r="KG67" s="12">
        <v>20</v>
      </c>
      <c r="KH67" s="12">
        <v>20</v>
      </c>
      <c r="KI67" s="12">
        <v>20</v>
      </c>
      <c r="KJ67" s="12">
        <v>20</v>
      </c>
      <c r="KK67" s="12">
        <v>20</v>
      </c>
      <c r="KL67" s="12">
        <v>20</v>
      </c>
      <c r="KM67" s="12">
        <v>20</v>
      </c>
      <c r="KN67" s="12" t="s">
        <v>202</v>
      </c>
      <c r="KO67" s="12">
        <v>17</v>
      </c>
      <c r="KQ67" s="12">
        <v>14</v>
      </c>
      <c r="KS67" s="12">
        <v>24</v>
      </c>
      <c r="KT67" s="12">
        <v>24</v>
      </c>
      <c r="KU67" s="59"/>
      <c r="KV67" s="12">
        <v>14</v>
      </c>
      <c r="KW67" s="12">
        <v>14</v>
      </c>
      <c r="KX67" s="12">
        <v>14</v>
      </c>
      <c r="KY67" s="12">
        <v>14</v>
      </c>
      <c r="LA67" s="12">
        <v>14</v>
      </c>
      <c r="LB67" s="12">
        <v>14</v>
      </c>
      <c r="LC67" s="12" t="s">
        <v>202</v>
      </c>
      <c r="LD67" s="12">
        <v>12</v>
      </c>
      <c r="LF67" s="12">
        <v>12</v>
      </c>
      <c r="LG67" s="12">
        <v>12</v>
      </c>
      <c r="LH67" s="12">
        <v>12</v>
      </c>
      <c r="LI67" s="12">
        <v>12</v>
      </c>
      <c r="LJ67" s="12">
        <v>12</v>
      </c>
      <c r="LL67" s="12">
        <v>12</v>
      </c>
      <c r="LM67" s="12" t="s">
        <v>202</v>
      </c>
      <c r="LN67" s="12">
        <v>11</v>
      </c>
      <c r="LO67" s="12">
        <v>11</v>
      </c>
      <c r="LP67" s="12">
        <v>11</v>
      </c>
      <c r="LQ67" s="12">
        <v>11</v>
      </c>
      <c r="LR67" s="12">
        <v>11</v>
      </c>
      <c r="LS67" s="12">
        <v>11</v>
      </c>
      <c r="LT67" s="12">
        <v>11</v>
      </c>
      <c r="LU67" s="12">
        <v>11</v>
      </c>
      <c r="LV67" s="12">
        <v>11</v>
      </c>
      <c r="LW67" s="12">
        <v>11</v>
      </c>
      <c r="LX67" s="12">
        <v>11</v>
      </c>
      <c r="LY67" s="12">
        <v>11</v>
      </c>
      <c r="LZ67" s="12" t="s">
        <v>202</v>
      </c>
      <c r="MA67" s="12">
        <v>11</v>
      </c>
      <c r="MB67" s="12">
        <v>11</v>
      </c>
      <c r="MC67" s="12">
        <v>11</v>
      </c>
      <c r="MD67" s="12">
        <v>11</v>
      </c>
      <c r="ME67" s="12">
        <v>11</v>
      </c>
      <c r="MF67" s="12">
        <v>11</v>
      </c>
      <c r="MG67" s="12">
        <v>11</v>
      </c>
      <c r="MH67" s="12">
        <v>11</v>
      </c>
      <c r="MI67" s="12">
        <v>11</v>
      </c>
      <c r="MK67" s="12">
        <v>12</v>
      </c>
      <c r="ML67" s="12">
        <v>12</v>
      </c>
      <c r="MN67" s="12">
        <v>10</v>
      </c>
      <c r="MO67" s="12">
        <v>10</v>
      </c>
      <c r="MP67" s="12">
        <v>10</v>
      </c>
      <c r="MQ67" s="12">
        <v>10</v>
      </c>
      <c r="MR67" s="12">
        <v>10</v>
      </c>
    </row>
    <row r="68" spans="1:356" ht="22.5" customHeight="1" x14ac:dyDescent="0.3">
      <c r="A68" s="15" t="s">
        <v>528</v>
      </c>
      <c r="B68" s="2">
        <v>22</v>
      </c>
      <c r="D68" s="2">
        <v>20</v>
      </c>
      <c r="E68" s="2">
        <v>20</v>
      </c>
      <c r="F68" s="2">
        <v>20</v>
      </c>
      <c r="G68" s="2">
        <v>20</v>
      </c>
      <c r="H68" s="2">
        <v>20</v>
      </c>
      <c r="J68" s="2">
        <v>22</v>
      </c>
      <c r="K68" s="2">
        <v>22</v>
      </c>
      <c r="L68" s="2">
        <v>22</v>
      </c>
      <c r="M68" s="2">
        <v>22</v>
      </c>
      <c r="O68" s="2">
        <v>22</v>
      </c>
      <c r="P68" s="2">
        <v>22</v>
      </c>
      <c r="R68" s="2">
        <v>28</v>
      </c>
      <c r="T68" s="2">
        <v>23</v>
      </c>
      <c r="V68" s="2">
        <v>23</v>
      </c>
      <c r="W68" s="2">
        <v>23</v>
      </c>
      <c r="Y68" s="2">
        <v>21</v>
      </c>
      <c r="Z68" s="2">
        <v>21</v>
      </c>
      <c r="AB68" s="2">
        <v>21</v>
      </c>
      <c r="AC68" s="2">
        <v>21</v>
      </c>
      <c r="AE68" s="2">
        <v>21</v>
      </c>
      <c r="AG68" s="2">
        <v>21</v>
      </c>
      <c r="AH68" s="2">
        <v>21</v>
      </c>
      <c r="AI68" s="2">
        <v>21</v>
      </c>
      <c r="AK68" s="2">
        <v>21</v>
      </c>
      <c r="AM68" s="2">
        <v>21</v>
      </c>
      <c r="AO68" s="2">
        <v>21</v>
      </c>
      <c r="AQ68" s="2">
        <v>21</v>
      </c>
      <c r="AR68" s="2">
        <v>21</v>
      </c>
      <c r="AS68" s="2">
        <v>21</v>
      </c>
      <c r="AU68" s="2">
        <v>21</v>
      </c>
      <c r="AV68" s="2">
        <v>21</v>
      </c>
      <c r="AW68" s="2">
        <v>21</v>
      </c>
      <c r="AX68" s="2">
        <v>21</v>
      </c>
      <c r="AZ68" s="2">
        <v>20</v>
      </c>
      <c r="BA68" s="2">
        <v>20</v>
      </c>
      <c r="BB68" s="2">
        <v>20</v>
      </c>
      <c r="BC68" s="2">
        <v>20</v>
      </c>
      <c r="BE68" s="2">
        <v>20</v>
      </c>
      <c r="BF68" s="2">
        <v>20</v>
      </c>
      <c r="BG68" s="2">
        <v>20</v>
      </c>
      <c r="BH68" s="2">
        <v>20</v>
      </c>
      <c r="BI68" s="2">
        <v>20</v>
      </c>
      <c r="BK68" s="2">
        <v>20</v>
      </c>
      <c r="BL68" s="2">
        <v>20</v>
      </c>
      <c r="BM68" s="2">
        <v>20</v>
      </c>
      <c r="BN68" s="2">
        <v>20</v>
      </c>
      <c r="BO68" s="2">
        <v>20</v>
      </c>
      <c r="BQ68" s="2">
        <v>20</v>
      </c>
      <c r="BS68" s="2">
        <v>24</v>
      </c>
      <c r="BU68" s="2">
        <v>24</v>
      </c>
      <c r="BV68" s="2">
        <v>24</v>
      </c>
      <c r="BW68" s="2">
        <v>24</v>
      </c>
      <c r="BY68" s="2">
        <v>24</v>
      </c>
      <c r="BZ68" s="2">
        <v>24</v>
      </c>
      <c r="CA68" s="2">
        <v>24</v>
      </c>
      <c r="CC68" s="2">
        <v>24</v>
      </c>
      <c r="CE68" s="2">
        <v>24</v>
      </c>
      <c r="CG68" s="2">
        <v>24</v>
      </c>
      <c r="CH68" s="2">
        <v>24</v>
      </c>
      <c r="CJ68" s="2">
        <v>24</v>
      </c>
      <c r="CL68" s="2">
        <v>22</v>
      </c>
      <c r="CN68" s="2">
        <v>22</v>
      </c>
      <c r="CP68" s="2">
        <v>22</v>
      </c>
      <c r="CQ68" s="2">
        <v>22</v>
      </c>
      <c r="CR68" s="2">
        <v>22</v>
      </c>
      <c r="CT68" s="2">
        <v>22</v>
      </c>
      <c r="CV68" s="2">
        <v>22</v>
      </c>
      <c r="CW68" s="2">
        <v>22</v>
      </c>
      <c r="CX68" s="2">
        <v>22</v>
      </c>
      <c r="CZ68" s="2">
        <v>22</v>
      </c>
      <c r="DB68" s="2">
        <v>22</v>
      </c>
      <c r="DC68" s="2">
        <v>22</v>
      </c>
      <c r="DD68" s="2">
        <v>22</v>
      </c>
      <c r="DF68" s="2">
        <v>21</v>
      </c>
      <c r="DG68" s="2">
        <v>21</v>
      </c>
      <c r="DI68" s="2">
        <v>21</v>
      </c>
      <c r="DJ68" s="2">
        <v>21</v>
      </c>
      <c r="DK68" s="2">
        <v>21</v>
      </c>
      <c r="DM68" s="2">
        <v>26</v>
      </c>
      <c r="DO68" s="2">
        <v>26</v>
      </c>
      <c r="DP68" s="2">
        <v>26</v>
      </c>
      <c r="DR68" s="2">
        <v>24</v>
      </c>
      <c r="DS68" s="2">
        <v>24</v>
      </c>
      <c r="DT68" s="2">
        <v>24</v>
      </c>
      <c r="DV68" s="2">
        <v>24</v>
      </c>
      <c r="DX68" s="2">
        <v>16</v>
      </c>
      <c r="DZ68" s="2">
        <v>16</v>
      </c>
      <c r="EA68" s="2">
        <v>16</v>
      </c>
      <c r="EB68" s="2">
        <v>16</v>
      </c>
      <c r="ED68" s="2">
        <v>14</v>
      </c>
      <c r="EF68" s="2">
        <v>23</v>
      </c>
      <c r="EG68" s="2">
        <v>23</v>
      </c>
      <c r="EH68" s="2">
        <v>23</v>
      </c>
      <c r="EJ68" s="2">
        <v>23</v>
      </c>
      <c r="EK68" s="2">
        <v>23</v>
      </c>
      <c r="EL68" s="2">
        <v>23</v>
      </c>
      <c r="EN68" s="2">
        <v>23</v>
      </c>
      <c r="EP68" s="2">
        <v>22</v>
      </c>
      <c r="EQ68" s="2">
        <v>22</v>
      </c>
      <c r="ER68" s="2">
        <v>22</v>
      </c>
      <c r="ET68" s="2">
        <v>22</v>
      </c>
      <c r="EU68" s="2">
        <v>22</v>
      </c>
      <c r="EV68" s="2">
        <v>22</v>
      </c>
      <c r="EW68" s="2">
        <v>22</v>
      </c>
      <c r="EY68" s="2">
        <v>22</v>
      </c>
      <c r="EZ68" s="2">
        <v>22</v>
      </c>
      <c r="FA68" s="2">
        <v>22</v>
      </c>
      <c r="FC68" s="2">
        <v>20</v>
      </c>
      <c r="FE68" s="2">
        <v>20</v>
      </c>
      <c r="FF68" s="2">
        <v>20</v>
      </c>
      <c r="FH68" s="2">
        <v>20</v>
      </c>
      <c r="FI68" s="2">
        <v>20</v>
      </c>
      <c r="FJ68" s="2">
        <v>20</v>
      </c>
      <c r="FK68" s="2">
        <v>20</v>
      </c>
      <c r="FM68" s="2">
        <v>20</v>
      </c>
      <c r="FN68" s="2">
        <v>20</v>
      </c>
      <c r="FO68" s="2">
        <v>20</v>
      </c>
      <c r="FP68" s="2">
        <v>20</v>
      </c>
      <c r="FR68" s="2">
        <v>20</v>
      </c>
      <c r="FT68" s="2">
        <v>20</v>
      </c>
      <c r="FU68" s="2">
        <v>20</v>
      </c>
      <c r="FV68" s="2">
        <v>20</v>
      </c>
      <c r="FW68" s="2">
        <v>20</v>
      </c>
      <c r="FX68" s="2">
        <v>20</v>
      </c>
      <c r="FZ68" s="2">
        <v>24</v>
      </c>
      <c r="GA68" s="2">
        <v>24</v>
      </c>
      <c r="GB68" s="2">
        <v>24</v>
      </c>
      <c r="GD68" s="2">
        <v>24</v>
      </c>
      <c r="GE68" s="2">
        <v>24</v>
      </c>
      <c r="GF68" s="2">
        <v>24</v>
      </c>
      <c r="GG68" s="2">
        <v>24</v>
      </c>
      <c r="GI68" s="2">
        <v>24</v>
      </c>
      <c r="GJ68" s="2">
        <v>24</v>
      </c>
      <c r="GK68" s="2">
        <v>24</v>
      </c>
      <c r="GM68" s="2">
        <v>24</v>
      </c>
      <c r="GN68" s="2">
        <v>24</v>
      </c>
      <c r="GO68" s="2">
        <v>24</v>
      </c>
      <c r="GP68" s="2">
        <v>24</v>
      </c>
      <c r="GR68" s="2">
        <v>24</v>
      </c>
      <c r="GS68" s="2">
        <v>24</v>
      </c>
      <c r="GT68" s="2">
        <v>24</v>
      </c>
      <c r="GU68" s="2">
        <v>24</v>
      </c>
      <c r="GW68" s="2">
        <v>22</v>
      </c>
      <c r="GX68" s="2">
        <v>22</v>
      </c>
      <c r="GZ68" s="2">
        <v>23</v>
      </c>
      <c r="HA68" s="2">
        <v>23</v>
      </c>
      <c r="HB68" s="2">
        <v>23</v>
      </c>
      <c r="HC68" s="2">
        <v>23</v>
      </c>
      <c r="HE68" s="2">
        <v>22</v>
      </c>
      <c r="HF68" s="2">
        <v>22</v>
      </c>
      <c r="HG68" s="2">
        <v>22</v>
      </c>
      <c r="HH68" s="2">
        <v>22</v>
      </c>
      <c r="HI68" s="2">
        <v>22</v>
      </c>
      <c r="HJ68" s="2">
        <v>22</v>
      </c>
      <c r="HL68" s="2">
        <v>20</v>
      </c>
      <c r="HM68" s="2">
        <v>20</v>
      </c>
      <c r="HN68" s="2">
        <v>20</v>
      </c>
      <c r="HO68" s="2">
        <v>20</v>
      </c>
      <c r="HQ68" s="2">
        <v>22</v>
      </c>
      <c r="HR68" s="2">
        <v>22</v>
      </c>
      <c r="HS68" s="2">
        <v>22</v>
      </c>
      <c r="HT68" s="2">
        <v>22</v>
      </c>
      <c r="HV68" s="2">
        <v>20</v>
      </c>
      <c r="HW68" s="2">
        <v>20</v>
      </c>
      <c r="HX68" s="2">
        <v>20</v>
      </c>
      <c r="HY68" s="2">
        <v>20</v>
      </c>
      <c r="HZ68" s="2">
        <v>20</v>
      </c>
      <c r="IA68" s="2">
        <v>20</v>
      </c>
      <c r="IC68" s="2">
        <v>20</v>
      </c>
      <c r="ID68" s="2">
        <v>20</v>
      </c>
      <c r="IE68" s="2">
        <v>20</v>
      </c>
      <c r="IF68" s="2">
        <v>20</v>
      </c>
      <c r="IG68" s="2">
        <v>20</v>
      </c>
      <c r="IH68" s="2">
        <v>20</v>
      </c>
      <c r="IJ68" s="2">
        <v>22</v>
      </c>
      <c r="IK68" s="2">
        <v>22</v>
      </c>
      <c r="IL68" s="2">
        <v>22</v>
      </c>
      <c r="IM68" s="2">
        <v>22</v>
      </c>
      <c r="IO68" s="2">
        <v>22</v>
      </c>
      <c r="IP68" s="2">
        <v>22</v>
      </c>
      <c r="IQ68" s="2">
        <v>22</v>
      </c>
      <c r="IR68" s="2">
        <v>22</v>
      </c>
      <c r="IS68" s="2">
        <v>22</v>
      </c>
      <c r="IU68" s="2">
        <v>22</v>
      </c>
      <c r="IV68" s="2">
        <v>22</v>
      </c>
      <c r="IW68" s="2">
        <v>22</v>
      </c>
      <c r="IX68" s="2">
        <v>22</v>
      </c>
      <c r="IY68" s="2">
        <v>22</v>
      </c>
      <c r="IZ68" s="2">
        <v>22</v>
      </c>
      <c r="JA68" s="2">
        <v>22</v>
      </c>
      <c r="JB68" s="2">
        <v>22</v>
      </c>
      <c r="JC68" s="2">
        <v>22</v>
      </c>
      <c r="JE68" s="2">
        <v>22</v>
      </c>
      <c r="JF68" s="2">
        <v>22</v>
      </c>
      <c r="JG68" s="2">
        <v>22</v>
      </c>
      <c r="JI68" s="2">
        <v>22</v>
      </c>
      <c r="JJ68" s="2">
        <v>22</v>
      </c>
      <c r="JK68" s="2">
        <v>22</v>
      </c>
      <c r="JL68" s="2">
        <v>22</v>
      </c>
      <c r="JM68" s="2">
        <v>22</v>
      </c>
      <c r="JO68" s="2">
        <v>22</v>
      </c>
      <c r="JP68" s="2">
        <v>22</v>
      </c>
      <c r="JQ68" s="2">
        <v>22</v>
      </c>
      <c r="JR68" s="2">
        <v>22</v>
      </c>
      <c r="JS68" s="2">
        <v>22</v>
      </c>
      <c r="JT68" s="2">
        <v>22</v>
      </c>
      <c r="JU68" s="2">
        <v>22</v>
      </c>
      <c r="JV68" s="2">
        <v>22</v>
      </c>
      <c r="JX68" s="2">
        <v>20</v>
      </c>
      <c r="JY68" s="2">
        <v>20</v>
      </c>
      <c r="JZ68" s="2">
        <v>20</v>
      </c>
      <c r="KA68" s="2">
        <v>20</v>
      </c>
      <c r="KB68" s="2">
        <v>20</v>
      </c>
      <c r="KC68" s="2">
        <v>20</v>
      </c>
      <c r="KD68" s="2">
        <v>20</v>
      </c>
      <c r="KF68" s="2">
        <v>20</v>
      </c>
      <c r="KG68" s="2">
        <v>20</v>
      </c>
      <c r="KH68" s="2">
        <v>20</v>
      </c>
      <c r="KI68" s="2">
        <v>20</v>
      </c>
      <c r="KJ68" s="2">
        <v>20</v>
      </c>
      <c r="KK68" s="2">
        <v>20</v>
      </c>
      <c r="KL68" s="2">
        <v>20</v>
      </c>
      <c r="KM68" s="2">
        <v>20</v>
      </c>
      <c r="KO68" s="2">
        <v>17</v>
      </c>
      <c r="KQ68" s="2">
        <v>28</v>
      </c>
      <c r="KS68" s="2">
        <v>24</v>
      </c>
      <c r="KT68" s="2">
        <v>24</v>
      </c>
      <c r="KU68" s="59"/>
      <c r="KV68" s="2">
        <v>28</v>
      </c>
      <c r="KW68" s="2">
        <v>28</v>
      </c>
      <c r="KX68" s="2">
        <v>28</v>
      </c>
      <c r="KY68" s="2">
        <v>28</v>
      </c>
      <c r="LA68" s="2">
        <v>28</v>
      </c>
      <c r="LB68" s="2">
        <v>28</v>
      </c>
      <c r="LD68" s="2">
        <v>24</v>
      </c>
      <c r="LF68" s="2">
        <v>24</v>
      </c>
      <c r="LG68" s="2">
        <v>24</v>
      </c>
      <c r="LH68" s="2">
        <v>24</v>
      </c>
      <c r="LI68" s="2">
        <v>24</v>
      </c>
      <c r="LJ68" s="2">
        <v>24</v>
      </c>
      <c r="LL68" s="2">
        <v>24</v>
      </c>
      <c r="LN68" s="2">
        <v>23</v>
      </c>
      <c r="LO68" s="2">
        <v>23</v>
      </c>
      <c r="LP68" s="2">
        <v>23</v>
      </c>
      <c r="LQ68" s="2">
        <v>23</v>
      </c>
      <c r="LR68" s="2">
        <v>23</v>
      </c>
      <c r="LS68" s="2">
        <v>23</v>
      </c>
      <c r="LT68" s="2">
        <v>23</v>
      </c>
      <c r="LU68" s="2">
        <v>23</v>
      </c>
      <c r="LV68" s="2">
        <v>23</v>
      </c>
      <c r="LW68" s="2">
        <v>23</v>
      </c>
      <c r="LX68" s="2">
        <v>23</v>
      </c>
      <c r="LY68" s="2">
        <v>23</v>
      </c>
      <c r="MA68" s="2">
        <v>23</v>
      </c>
      <c r="MB68" s="2">
        <v>23</v>
      </c>
      <c r="MC68" s="2">
        <v>23</v>
      </c>
      <c r="MD68" s="2">
        <v>23</v>
      </c>
      <c r="ME68" s="2">
        <v>23</v>
      </c>
      <c r="MF68" s="2">
        <v>23</v>
      </c>
      <c r="MG68" s="2">
        <v>23</v>
      </c>
      <c r="MH68" s="2">
        <v>23</v>
      </c>
      <c r="MI68" s="2">
        <v>23</v>
      </c>
      <c r="MK68" s="2">
        <v>24</v>
      </c>
      <c r="ML68" s="2">
        <v>24</v>
      </c>
      <c r="MN68" s="2">
        <v>20</v>
      </c>
      <c r="MO68" s="2">
        <v>20</v>
      </c>
      <c r="MP68" s="2">
        <v>20</v>
      </c>
      <c r="MQ68" s="2">
        <v>20</v>
      </c>
      <c r="MR68" s="2">
        <v>20</v>
      </c>
    </row>
    <row r="69" spans="1:356" ht="22.5" customHeight="1" x14ac:dyDescent="0.3">
      <c r="A69" s="15" t="s">
        <v>529</v>
      </c>
      <c r="B69" s="2">
        <v>66</v>
      </c>
      <c r="C69" s="2" t="s">
        <v>202</v>
      </c>
      <c r="D69" s="2">
        <v>60</v>
      </c>
      <c r="E69" s="2">
        <v>60</v>
      </c>
      <c r="F69" s="2">
        <v>60</v>
      </c>
      <c r="G69" s="2">
        <v>60</v>
      </c>
      <c r="H69" s="2">
        <v>60</v>
      </c>
      <c r="I69" s="2" t="s">
        <v>202</v>
      </c>
      <c r="J69" s="2">
        <v>66</v>
      </c>
      <c r="K69" s="2">
        <v>66</v>
      </c>
      <c r="L69" s="2">
        <v>66</v>
      </c>
      <c r="M69" s="2">
        <v>66</v>
      </c>
      <c r="N69" s="2" t="s">
        <v>202</v>
      </c>
      <c r="O69" s="2">
        <v>66</v>
      </c>
      <c r="P69" s="2">
        <v>66</v>
      </c>
      <c r="Q69" s="59" t="s">
        <v>202</v>
      </c>
      <c r="R69" s="2">
        <v>84</v>
      </c>
      <c r="S69" s="2" t="s">
        <v>202</v>
      </c>
      <c r="T69" s="2">
        <v>69</v>
      </c>
      <c r="U69" s="59" t="s">
        <v>202</v>
      </c>
      <c r="V69" s="2">
        <v>69</v>
      </c>
      <c r="W69" s="2">
        <v>69</v>
      </c>
      <c r="X69" s="2" t="s">
        <v>202</v>
      </c>
      <c r="Y69" s="2">
        <v>63</v>
      </c>
      <c r="Z69" s="2">
        <v>63</v>
      </c>
      <c r="AA69" s="2" t="s">
        <v>202</v>
      </c>
      <c r="AB69" s="2">
        <v>63</v>
      </c>
      <c r="AC69" s="2">
        <v>63</v>
      </c>
      <c r="AD69" s="2" t="s">
        <v>202</v>
      </c>
      <c r="AE69" s="2">
        <v>63</v>
      </c>
      <c r="AF69" s="2" t="s">
        <v>202</v>
      </c>
      <c r="AG69" s="2">
        <v>63</v>
      </c>
      <c r="AH69" s="2">
        <v>63</v>
      </c>
      <c r="AI69" s="2">
        <v>63</v>
      </c>
      <c r="AJ69" s="2" t="s">
        <v>202</v>
      </c>
      <c r="AK69" s="2">
        <v>63</v>
      </c>
      <c r="AL69" s="59" t="s">
        <v>202</v>
      </c>
      <c r="AM69" s="2">
        <v>63</v>
      </c>
      <c r="AN69" s="59" t="s">
        <v>202</v>
      </c>
      <c r="AO69" s="2">
        <v>63</v>
      </c>
      <c r="AP69" s="59" t="s">
        <v>202</v>
      </c>
      <c r="AQ69" s="2">
        <v>63</v>
      </c>
      <c r="AR69" s="2">
        <v>63</v>
      </c>
      <c r="AS69" s="2">
        <v>63</v>
      </c>
      <c r="AT69" s="59" t="s">
        <v>202</v>
      </c>
      <c r="AU69" s="2">
        <v>63</v>
      </c>
      <c r="AV69" s="2">
        <v>63</v>
      </c>
      <c r="AW69" s="2">
        <v>63</v>
      </c>
      <c r="AX69" s="2">
        <v>63</v>
      </c>
      <c r="AY69" s="2" t="s">
        <v>202</v>
      </c>
      <c r="AZ69" s="2">
        <v>60</v>
      </c>
      <c r="BA69" s="2">
        <v>60</v>
      </c>
      <c r="BB69" s="2">
        <v>60</v>
      </c>
      <c r="BC69" s="2">
        <v>60</v>
      </c>
      <c r="BD69" s="59" t="s">
        <v>202</v>
      </c>
      <c r="BE69" s="2">
        <f>IFERROR(BE68*3,"")</f>
        <v>60</v>
      </c>
      <c r="BF69" s="2">
        <f t="shared" ref="BF69:BI69" si="28">IFERROR(BF68*3,"")</f>
        <v>60</v>
      </c>
      <c r="BG69" s="2">
        <f t="shared" si="28"/>
        <v>60</v>
      </c>
      <c r="BH69" s="2">
        <f t="shared" si="28"/>
        <v>60</v>
      </c>
      <c r="BI69" s="2">
        <f t="shared" si="28"/>
        <v>60</v>
      </c>
      <c r="BJ69" s="59" t="s">
        <v>202</v>
      </c>
      <c r="BK69" s="2">
        <f>IFERROR(BK68*3,"")</f>
        <v>60</v>
      </c>
      <c r="BL69" s="2">
        <f t="shared" ref="BL69:BO69" si="29">IFERROR(BL68*3,"")</f>
        <v>60</v>
      </c>
      <c r="BM69" s="2">
        <f t="shared" si="29"/>
        <v>60</v>
      </c>
      <c r="BN69" s="2">
        <f t="shared" si="29"/>
        <v>60</v>
      </c>
      <c r="BO69" s="2">
        <f t="shared" si="29"/>
        <v>60</v>
      </c>
      <c r="BP69" s="2" t="s">
        <v>202</v>
      </c>
      <c r="BQ69" s="2">
        <f t="shared" ref="BQ69" si="30">IFERROR(BQ68*3,"")</f>
        <v>60</v>
      </c>
      <c r="BR69" s="2" t="s">
        <v>202</v>
      </c>
      <c r="BS69" s="2">
        <v>72</v>
      </c>
      <c r="BT69" s="2" t="s">
        <v>202</v>
      </c>
      <c r="BU69" s="2">
        <f>IFERROR(BU68*3,"")</f>
        <v>72</v>
      </c>
      <c r="BV69" s="2">
        <f t="shared" ref="BV69:BW69" si="31">IFERROR(BV68*3,"")</f>
        <v>72</v>
      </c>
      <c r="BW69" s="2">
        <f t="shared" si="31"/>
        <v>72</v>
      </c>
      <c r="BX69" s="2" t="s">
        <v>202</v>
      </c>
      <c r="BY69" s="2">
        <f>IFERROR(BY68*3,"")</f>
        <v>72</v>
      </c>
      <c r="BZ69" s="2">
        <f t="shared" ref="BZ69:CA69" si="32">IFERROR(BZ68*3,"")</f>
        <v>72</v>
      </c>
      <c r="CA69" s="2">
        <f t="shared" si="32"/>
        <v>72</v>
      </c>
      <c r="CB69" s="59" t="s">
        <v>202</v>
      </c>
      <c r="CC69" s="2">
        <f t="shared" ref="CC69" si="33">IFERROR(CC68*3,"")</f>
        <v>72</v>
      </c>
      <c r="CD69" s="59" t="s">
        <v>202</v>
      </c>
      <c r="CE69" s="2">
        <v>72</v>
      </c>
      <c r="CF69" s="59" t="s">
        <v>202</v>
      </c>
      <c r="CG69" s="2">
        <v>72</v>
      </c>
      <c r="CH69" s="2">
        <v>72</v>
      </c>
      <c r="CI69" s="59" t="s">
        <v>202</v>
      </c>
      <c r="CJ69" s="2">
        <f t="shared" ref="CJ69" si="34">IFERROR(CJ68*3,"")</f>
        <v>72</v>
      </c>
      <c r="CK69" s="2" t="s">
        <v>202</v>
      </c>
      <c r="CL69" s="2">
        <f>IFERROR(CL68*3,"")</f>
        <v>66</v>
      </c>
      <c r="CM69" s="59" t="s">
        <v>202</v>
      </c>
      <c r="CN69" s="2">
        <f>IFERROR(CN68*3,"")</f>
        <v>66</v>
      </c>
      <c r="CO69" s="59" t="s">
        <v>202</v>
      </c>
      <c r="CP69" s="2">
        <f>IFERROR(CP68*3,"")</f>
        <v>66</v>
      </c>
      <c r="CQ69" s="2">
        <f t="shared" ref="CQ69:CR69" si="35">IFERROR(CQ68*3,"")</f>
        <v>66</v>
      </c>
      <c r="CR69" s="2">
        <f t="shared" si="35"/>
        <v>66</v>
      </c>
      <c r="CS69" s="2" t="s">
        <v>202</v>
      </c>
      <c r="CT69" s="2">
        <f t="shared" ref="CT69" si="36">IFERROR(CT68*3,"")</f>
        <v>66</v>
      </c>
      <c r="CU69" s="2" t="s">
        <v>202</v>
      </c>
      <c r="CV69" s="2">
        <v>66</v>
      </c>
      <c r="CW69" s="2">
        <v>66</v>
      </c>
      <c r="CX69" s="2">
        <v>66</v>
      </c>
      <c r="CY69" s="2" t="s">
        <v>202</v>
      </c>
      <c r="CZ69" s="2">
        <f t="shared" ref="CZ69" si="37">IFERROR(CZ68*3,"")</f>
        <v>66</v>
      </c>
      <c r="DA69" s="2" t="s">
        <v>202</v>
      </c>
      <c r="DB69" s="2">
        <v>66</v>
      </c>
      <c r="DC69" s="2">
        <v>66</v>
      </c>
      <c r="DD69" s="2">
        <v>66</v>
      </c>
      <c r="DE69" s="2" t="s">
        <v>202</v>
      </c>
      <c r="DF69" s="2">
        <v>63</v>
      </c>
      <c r="DG69" s="2">
        <v>63</v>
      </c>
      <c r="DH69" s="2" t="s">
        <v>202</v>
      </c>
      <c r="DI69" s="2">
        <v>63</v>
      </c>
      <c r="DJ69" s="2">
        <v>63</v>
      </c>
      <c r="DK69" s="2">
        <v>63</v>
      </c>
      <c r="DL69" s="2" t="s">
        <v>202</v>
      </c>
      <c r="DM69" s="2">
        <f t="shared" ref="DM69" si="38">IFERROR(DM68*3,"")</f>
        <v>78</v>
      </c>
      <c r="DN69" s="2" t="s">
        <v>202</v>
      </c>
      <c r="DO69" s="2">
        <f>IFERROR(DO68*3,"")</f>
        <v>78</v>
      </c>
      <c r="DP69" s="2">
        <f t="shared" ref="DP69" si="39">IFERROR(DP68*3,"")</f>
        <v>78</v>
      </c>
      <c r="DQ69" s="59" t="s">
        <v>202</v>
      </c>
      <c r="DR69" s="2">
        <v>72</v>
      </c>
      <c r="DS69" s="2">
        <v>72</v>
      </c>
      <c r="DT69" s="2">
        <v>72</v>
      </c>
      <c r="DU69" s="59" t="s">
        <v>202</v>
      </c>
      <c r="DV69" s="2">
        <v>72</v>
      </c>
      <c r="DW69" s="59" t="s">
        <v>202</v>
      </c>
      <c r="DX69" s="2">
        <v>48</v>
      </c>
      <c r="DY69" s="59" t="s">
        <v>202</v>
      </c>
      <c r="DZ69" s="2">
        <v>48</v>
      </c>
      <c r="EA69" s="2">
        <v>48</v>
      </c>
      <c r="EB69" s="2">
        <v>48</v>
      </c>
      <c r="EC69" s="2" t="s">
        <v>202</v>
      </c>
      <c r="ED69" s="2">
        <v>42</v>
      </c>
      <c r="EE69" s="2" t="s">
        <v>202</v>
      </c>
      <c r="EF69" s="2">
        <v>69</v>
      </c>
      <c r="EG69" s="2">
        <v>69</v>
      </c>
      <c r="EH69" s="2">
        <v>69</v>
      </c>
      <c r="EI69" s="2" t="s">
        <v>202</v>
      </c>
      <c r="EJ69" s="2">
        <v>69</v>
      </c>
      <c r="EK69" s="2">
        <v>69</v>
      </c>
      <c r="EL69" s="2">
        <v>69</v>
      </c>
      <c r="EM69" s="59" t="s">
        <v>202</v>
      </c>
      <c r="EN69" s="2">
        <v>69</v>
      </c>
      <c r="EO69" s="59" t="s">
        <v>202</v>
      </c>
      <c r="EP69" s="2">
        <v>66</v>
      </c>
      <c r="EQ69" s="2">
        <v>66</v>
      </c>
      <c r="ER69" s="2">
        <v>66</v>
      </c>
      <c r="ES69" s="2" t="s">
        <v>202</v>
      </c>
      <c r="ET69" s="2">
        <v>66</v>
      </c>
      <c r="EU69" s="2">
        <v>66</v>
      </c>
      <c r="EV69" s="2">
        <v>66</v>
      </c>
      <c r="EW69" s="2">
        <v>66</v>
      </c>
      <c r="EX69" s="2" t="s">
        <v>202</v>
      </c>
      <c r="EY69" s="2">
        <v>66</v>
      </c>
      <c r="EZ69" s="2">
        <v>66</v>
      </c>
      <c r="FA69" s="2">
        <v>66</v>
      </c>
      <c r="FB69" s="2" t="s">
        <v>202</v>
      </c>
      <c r="FC69" s="2">
        <v>60</v>
      </c>
      <c r="FD69" s="2" t="s">
        <v>202</v>
      </c>
      <c r="FE69" s="2">
        <v>60</v>
      </c>
      <c r="FF69" s="2">
        <v>60</v>
      </c>
      <c r="FG69" s="2" t="s">
        <v>202</v>
      </c>
      <c r="FH69" s="2">
        <v>60</v>
      </c>
      <c r="FI69" s="2">
        <v>60</v>
      </c>
      <c r="FJ69" s="2">
        <v>60</v>
      </c>
      <c r="FK69" s="2">
        <v>60</v>
      </c>
      <c r="FL69" s="2" t="s">
        <v>202</v>
      </c>
      <c r="FM69" s="2">
        <v>60</v>
      </c>
      <c r="FN69" s="2">
        <v>60</v>
      </c>
      <c r="FO69" s="2">
        <v>60</v>
      </c>
      <c r="FP69" s="2">
        <v>60</v>
      </c>
      <c r="FQ69" s="2" t="s">
        <v>202</v>
      </c>
      <c r="FR69" s="2">
        <v>60</v>
      </c>
      <c r="FS69" s="2" t="s">
        <v>202</v>
      </c>
      <c r="FT69" s="2">
        <v>60</v>
      </c>
      <c r="FU69" s="2">
        <v>60</v>
      </c>
      <c r="FV69" s="2">
        <v>60</v>
      </c>
      <c r="FW69" s="2">
        <v>60</v>
      </c>
      <c r="FX69" s="2">
        <v>60</v>
      </c>
      <c r="FY69" s="2" t="s">
        <v>202</v>
      </c>
      <c r="FZ69" s="2">
        <v>72</v>
      </c>
      <c r="GA69" s="2">
        <v>72</v>
      </c>
      <c r="GB69" s="2">
        <v>72</v>
      </c>
      <c r="GC69" s="2" t="s">
        <v>202</v>
      </c>
      <c r="GD69" s="2">
        <v>72</v>
      </c>
      <c r="GE69" s="2">
        <v>72</v>
      </c>
      <c r="GF69" s="2">
        <v>72</v>
      </c>
      <c r="GG69" s="2">
        <v>72</v>
      </c>
      <c r="GH69" s="2" t="s">
        <v>202</v>
      </c>
      <c r="GI69" s="2">
        <v>72</v>
      </c>
      <c r="GJ69" s="2">
        <v>72</v>
      </c>
      <c r="GK69" s="2">
        <v>72</v>
      </c>
      <c r="GL69" s="2" t="s">
        <v>202</v>
      </c>
      <c r="GM69" s="2">
        <v>72</v>
      </c>
      <c r="GN69" s="2">
        <v>72</v>
      </c>
      <c r="GO69" s="2">
        <v>72</v>
      </c>
      <c r="GP69" s="2">
        <v>72</v>
      </c>
      <c r="GQ69" s="2" t="s">
        <v>202</v>
      </c>
      <c r="GR69" s="2">
        <v>72</v>
      </c>
      <c r="GS69" s="2">
        <v>72</v>
      </c>
      <c r="GT69" s="2">
        <v>72</v>
      </c>
      <c r="GU69" s="2">
        <v>72</v>
      </c>
      <c r="GV69" s="2" t="s">
        <v>202</v>
      </c>
      <c r="GW69" s="2">
        <v>66</v>
      </c>
      <c r="GX69" s="2">
        <v>66</v>
      </c>
      <c r="GY69" s="2" t="s">
        <v>202</v>
      </c>
      <c r="GZ69" s="2">
        <v>69</v>
      </c>
      <c r="HA69" s="2">
        <v>69</v>
      </c>
      <c r="HB69" s="2">
        <v>69</v>
      </c>
      <c r="HC69" s="2">
        <v>69</v>
      </c>
      <c r="HD69" s="2" t="s">
        <v>202</v>
      </c>
      <c r="HE69" s="2">
        <v>66</v>
      </c>
      <c r="HF69" s="2">
        <v>66</v>
      </c>
      <c r="HG69" s="2">
        <v>66</v>
      </c>
      <c r="HH69" s="2">
        <v>66</v>
      </c>
      <c r="HI69" s="2">
        <v>66</v>
      </c>
      <c r="HJ69" s="2">
        <v>66</v>
      </c>
      <c r="HK69" s="2" t="s">
        <v>202</v>
      </c>
      <c r="HL69" s="2">
        <v>60</v>
      </c>
      <c r="HM69" s="2">
        <v>60</v>
      </c>
      <c r="HN69" s="2">
        <v>60</v>
      </c>
      <c r="HO69" s="2">
        <v>60</v>
      </c>
      <c r="HP69" s="2" t="s">
        <v>202</v>
      </c>
      <c r="HQ69" s="2">
        <v>66</v>
      </c>
      <c r="HR69" s="2">
        <v>66</v>
      </c>
      <c r="HS69" s="2">
        <v>66</v>
      </c>
      <c r="HT69" s="2">
        <v>66</v>
      </c>
      <c r="HU69" s="2" t="s">
        <v>202</v>
      </c>
      <c r="HV69" s="2">
        <v>60</v>
      </c>
      <c r="HW69" s="2">
        <v>60</v>
      </c>
      <c r="HX69" s="2">
        <v>60</v>
      </c>
      <c r="HY69" s="2">
        <v>60</v>
      </c>
      <c r="HZ69" s="2">
        <v>60</v>
      </c>
      <c r="IA69" s="2">
        <v>60</v>
      </c>
      <c r="IB69" s="2" t="s">
        <v>202</v>
      </c>
      <c r="IC69" s="2">
        <v>60</v>
      </c>
      <c r="ID69" s="2">
        <v>60</v>
      </c>
      <c r="IE69" s="2">
        <v>60</v>
      </c>
      <c r="IF69" s="2">
        <v>60</v>
      </c>
      <c r="IG69" s="2">
        <v>60</v>
      </c>
      <c r="IH69" s="2">
        <v>60</v>
      </c>
      <c r="II69" s="2" t="s">
        <v>202</v>
      </c>
      <c r="IJ69" s="2">
        <v>66</v>
      </c>
      <c r="IK69" s="2">
        <v>66</v>
      </c>
      <c r="IL69" s="2">
        <v>66</v>
      </c>
      <c r="IM69" s="2">
        <v>66</v>
      </c>
      <c r="IN69" s="59" t="s">
        <v>202</v>
      </c>
      <c r="IO69" s="2">
        <v>66</v>
      </c>
      <c r="IP69" s="2">
        <v>66</v>
      </c>
      <c r="IQ69" s="2">
        <v>66</v>
      </c>
      <c r="IR69" s="2">
        <v>66</v>
      </c>
      <c r="IS69" s="2">
        <v>66</v>
      </c>
      <c r="IT69" s="59" t="s">
        <v>202</v>
      </c>
      <c r="IU69" s="2">
        <v>66</v>
      </c>
      <c r="IV69" s="2">
        <v>66</v>
      </c>
      <c r="IW69" s="2">
        <v>66</v>
      </c>
      <c r="IX69" s="2">
        <v>66</v>
      </c>
      <c r="IY69" s="2">
        <v>66</v>
      </c>
      <c r="IZ69" s="2">
        <v>66</v>
      </c>
      <c r="JA69" s="2">
        <v>66</v>
      </c>
      <c r="JB69" s="2">
        <v>66</v>
      </c>
      <c r="JC69" s="2">
        <v>66</v>
      </c>
      <c r="JD69" s="2" t="s">
        <v>202</v>
      </c>
      <c r="JE69" s="2">
        <v>66</v>
      </c>
      <c r="JF69" s="2">
        <v>66</v>
      </c>
      <c r="JG69" s="2">
        <v>66</v>
      </c>
      <c r="JH69" s="2" t="s">
        <v>202</v>
      </c>
      <c r="JI69" s="2">
        <v>66</v>
      </c>
      <c r="JJ69" s="2">
        <v>66</v>
      </c>
      <c r="JK69" s="2">
        <v>66</v>
      </c>
      <c r="JL69" s="2">
        <v>66</v>
      </c>
      <c r="JM69" s="2">
        <v>66</v>
      </c>
      <c r="JN69" s="2" t="s">
        <v>202</v>
      </c>
      <c r="JO69" s="2">
        <f>IFERROR(JO68*3,"")</f>
        <v>66</v>
      </c>
      <c r="JP69" s="2">
        <f t="shared" ref="JP69:JV69" si="40">IFERROR(JP68*3,"")</f>
        <v>66</v>
      </c>
      <c r="JQ69" s="2">
        <f t="shared" si="40"/>
        <v>66</v>
      </c>
      <c r="JR69" s="2">
        <f t="shared" si="40"/>
        <v>66</v>
      </c>
      <c r="JS69" s="2">
        <f t="shared" si="40"/>
        <v>66</v>
      </c>
      <c r="JT69" s="2">
        <f t="shared" si="40"/>
        <v>66</v>
      </c>
      <c r="JU69" s="2">
        <f t="shared" si="40"/>
        <v>66</v>
      </c>
      <c r="JV69" s="2">
        <f t="shared" si="40"/>
        <v>66</v>
      </c>
      <c r="JW69" s="2" t="s">
        <v>202</v>
      </c>
      <c r="JX69" s="2">
        <v>60</v>
      </c>
      <c r="JY69" s="2">
        <v>60</v>
      </c>
      <c r="JZ69" s="2">
        <v>60</v>
      </c>
      <c r="KA69" s="2">
        <v>60</v>
      </c>
      <c r="KB69" s="2">
        <v>60</v>
      </c>
      <c r="KC69" s="2">
        <v>60</v>
      </c>
      <c r="KD69" s="2">
        <v>60</v>
      </c>
      <c r="KE69" s="59" t="s">
        <v>202</v>
      </c>
      <c r="KF69" s="2">
        <v>60</v>
      </c>
      <c r="KG69" s="2">
        <v>60</v>
      </c>
      <c r="KH69" s="2">
        <v>60</v>
      </c>
      <c r="KI69" s="2">
        <v>60</v>
      </c>
      <c r="KJ69" s="2">
        <v>60</v>
      </c>
      <c r="KK69" s="2">
        <v>60</v>
      </c>
      <c r="KL69" s="2">
        <v>60</v>
      </c>
      <c r="KM69" s="2">
        <v>60</v>
      </c>
      <c r="KN69" s="2" t="s">
        <v>202</v>
      </c>
      <c r="KO69" s="2">
        <v>51</v>
      </c>
      <c r="KQ69" s="2">
        <v>84</v>
      </c>
      <c r="KS69" s="2">
        <v>72</v>
      </c>
      <c r="KT69" s="2">
        <v>72</v>
      </c>
      <c r="KU69" s="59"/>
      <c r="KV69" s="2">
        <v>84</v>
      </c>
      <c r="KW69" s="2">
        <v>84</v>
      </c>
      <c r="KX69" s="2">
        <v>84</v>
      </c>
      <c r="KY69" s="2">
        <v>84</v>
      </c>
      <c r="KZ69" s="59" t="s">
        <v>202</v>
      </c>
      <c r="LA69" s="2">
        <v>84</v>
      </c>
      <c r="LB69" s="2">
        <v>84</v>
      </c>
      <c r="LC69" s="2" t="s">
        <v>202</v>
      </c>
      <c r="LD69" s="2">
        <v>72</v>
      </c>
      <c r="LE69" s="59" t="s">
        <v>202</v>
      </c>
      <c r="LF69" s="2">
        <v>72</v>
      </c>
      <c r="LG69" s="2">
        <v>72</v>
      </c>
      <c r="LH69" s="2">
        <v>72</v>
      </c>
      <c r="LI69" s="2">
        <v>72</v>
      </c>
      <c r="LJ69" s="2">
        <v>72</v>
      </c>
      <c r="LK69" s="59" t="s">
        <v>202</v>
      </c>
      <c r="LL69" s="2">
        <v>72</v>
      </c>
      <c r="LM69" s="2" t="s">
        <v>202</v>
      </c>
      <c r="LN69" s="2">
        <v>69</v>
      </c>
      <c r="LO69" s="2">
        <v>69</v>
      </c>
      <c r="LP69" s="2">
        <v>69</v>
      </c>
      <c r="LQ69" s="2">
        <v>69</v>
      </c>
      <c r="LR69" s="2">
        <v>69</v>
      </c>
      <c r="LS69" s="2">
        <v>69</v>
      </c>
      <c r="LT69" s="2">
        <v>69</v>
      </c>
      <c r="LU69" s="2">
        <v>69</v>
      </c>
      <c r="LV69" s="2">
        <v>69</v>
      </c>
      <c r="LW69" s="2">
        <v>69</v>
      </c>
      <c r="LX69" s="2">
        <v>69</v>
      </c>
      <c r="LY69" s="2">
        <v>69</v>
      </c>
      <c r="LZ69" s="2" t="s">
        <v>202</v>
      </c>
      <c r="MA69" s="2">
        <v>69</v>
      </c>
      <c r="MB69" s="2">
        <v>69</v>
      </c>
      <c r="MC69" s="2">
        <v>69</v>
      </c>
      <c r="MD69" s="2">
        <v>69</v>
      </c>
      <c r="ME69" s="2">
        <v>69</v>
      </c>
      <c r="MF69" s="2">
        <v>69</v>
      </c>
      <c r="MG69" s="2">
        <v>69</v>
      </c>
      <c r="MH69" s="2">
        <v>69</v>
      </c>
      <c r="MI69" s="2">
        <v>69</v>
      </c>
      <c r="MJ69" s="59" t="s">
        <v>202</v>
      </c>
      <c r="MK69" s="2">
        <v>72</v>
      </c>
      <c r="ML69" s="2">
        <v>72</v>
      </c>
      <c r="MM69" s="59" t="s">
        <v>202</v>
      </c>
      <c r="MN69" s="2">
        <v>60</v>
      </c>
      <c r="MO69" s="2">
        <v>60</v>
      </c>
      <c r="MP69" s="2">
        <v>60</v>
      </c>
      <c r="MQ69" s="2">
        <v>60</v>
      </c>
      <c r="MR69" s="2">
        <v>60</v>
      </c>
    </row>
    <row r="70" spans="1:356" ht="45" customHeight="1" x14ac:dyDescent="0.3">
      <c r="A70" s="52" t="s">
        <v>326</v>
      </c>
      <c r="AE70" s="59"/>
      <c r="AG70" s="59"/>
      <c r="AH70" s="59"/>
      <c r="AI70" s="59"/>
      <c r="AM70" s="59"/>
      <c r="AQ70" s="59"/>
      <c r="AR70" s="59"/>
      <c r="AS70" s="59"/>
      <c r="AU70" s="59"/>
      <c r="AV70" s="59"/>
      <c r="AW70" s="59"/>
      <c r="AX70" s="59"/>
      <c r="BE70" s="59"/>
      <c r="BF70" s="59"/>
      <c r="BG70" s="59"/>
      <c r="BH70" s="59"/>
      <c r="BI70" s="59"/>
      <c r="BK70" s="59"/>
      <c r="BL70" s="59"/>
      <c r="BM70" s="59"/>
      <c r="BN70" s="59"/>
      <c r="BO70" s="59"/>
      <c r="BQ70" s="59"/>
      <c r="BU70" s="59"/>
      <c r="BV70" s="59"/>
      <c r="BW70" s="59"/>
      <c r="BY70" s="59"/>
      <c r="BZ70" s="59"/>
      <c r="CA70" s="59"/>
      <c r="CC70" s="59"/>
      <c r="CJ70" s="59"/>
      <c r="CL70" s="59"/>
      <c r="CN70" s="59"/>
      <c r="CP70" s="59"/>
      <c r="CQ70" s="59"/>
      <c r="CR70" s="59"/>
      <c r="CT70" s="59"/>
      <c r="CZ70" s="59"/>
      <c r="DM70" s="59"/>
      <c r="DO70" s="59"/>
      <c r="DP70" s="59"/>
      <c r="IO70" s="59"/>
      <c r="IP70" s="59"/>
      <c r="IQ70" s="59"/>
      <c r="IR70" s="59"/>
      <c r="IS70" s="59"/>
      <c r="IU70" s="59"/>
      <c r="IV70" s="59"/>
      <c r="IW70" s="59"/>
      <c r="IX70" s="59"/>
      <c r="IY70" s="59"/>
      <c r="IZ70" s="59"/>
      <c r="JA70" s="59"/>
      <c r="JB70" s="59"/>
      <c r="JC70" s="59"/>
      <c r="JO70" s="59"/>
      <c r="JP70" s="59"/>
      <c r="JQ70" s="59"/>
      <c r="JR70" s="59"/>
      <c r="JS70" s="59"/>
      <c r="JT70" s="59"/>
      <c r="JU70" s="59"/>
      <c r="JV70" s="59"/>
      <c r="JX70" s="59"/>
      <c r="JY70" s="59"/>
      <c r="JZ70" s="59"/>
      <c r="KA70" s="59"/>
      <c r="KB70" s="59"/>
      <c r="KC70" s="59"/>
      <c r="KD70" s="59"/>
      <c r="KF70" s="59"/>
      <c r="KG70" s="59"/>
      <c r="KH70" s="59"/>
      <c r="KI70" s="59"/>
      <c r="KJ70" s="59"/>
      <c r="KK70" s="59"/>
      <c r="KL70" s="59"/>
      <c r="KM70" s="59"/>
      <c r="KV70" s="59"/>
      <c r="KW70" s="59"/>
      <c r="KX70" s="59"/>
      <c r="KY70" s="59"/>
      <c r="LA70" s="59"/>
      <c r="LB70" s="59"/>
      <c r="LF70" s="59"/>
      <c r="LG70" s="59"/>
      <c r="LH70" s="59"/>
      <c r="LI70" s="59"/>
      <c r="LJ70" s="59"/>
      <c r="LN70" s="59"/>
      <c r="LO70" s="59"/>
      <c r="LP70" s="59"/>
      <c r="LQ70" s="59"/>
      <c r="LR70" s="59"/>
      <c r="LS70" s="59"/>
      <c r="LT70" s="59"/>
      <c r="LU70" s="59"/>
      <c r="LV70" s="59"/>
      <c r="LW70" s="59"/>
      <c r="LX70" s="59"/>
      <c r="LY70" s="59"/>
      <c r="MA70" s="59"/>
      <c r="MB70" s="59"/>
      <c r="MC70" s="59"/>
      <c r="MD70" s="59"/>
      <c r="ME70" s="59"/>
      <c r="MF70" s="59"/>
      <c r="MG70" s="59"/>
      <c r="MH70" s="59"/>
      <c r="MI70" s="59"/>
    </row>
    <row r="71" spans="1:356" ht="22.5" customHeight="1" x14ac:dyDescent="0.3">
      <c r="A71" s="53" t="s">
        <v>327</v>
      </c>
      <c r="AE71" s="59"/>
      <c r="AG71" s="59"/>
      <c r="AH71" s="59"/>
      <c r="AI71" s="59"/>
      <c r="AM71" s="59"/>
      <c r="AQ71" s="59"/>
      <c r="AR71" s="59"/>
      <c r="AS71" s="59"/>
      <c r="AU71" s="59"/>
      <c r="AV71" s="59"/>
      <c r="AW71" s="59"/>
      <c r="AX71" s="59"/>
      <c r="BE71" s="59"/>
      <c r="BF71" s="59"/>
      <c r="BG71" s="59"/>
      <c r="BH71" s="59"/>
      <c r="BI71" s="59"/>
      <c r="BK71" s="59"/>
      <c r="BL71" s="59"/>
      <c r="BM71" s="59"/>
      <c r="BN71" s="59"/>
      <c r="BO71" s="59"/>
      <c r="BQ71" s="59"/>
      <c r="BU71" s="59"/>
      <c r="BV71" s="59"/>
      <c r="BW71" s="59"/>
      <c r="BY71" s="59"/>
      <c r="BZ71" s="59"/>
      <c r="CA71" s="59"/>
      <c r="CC71" s="59"/>
      <c r="CJ71" s="59"/>
      <c r="CL71" s="59"/>
      <c r="CN71" s="59"/>
      <c r="CP71" s="59"/>
      <c r="CQ71" s="59"/>
      <c r="CR71" s="59"/>
      <c r="CT71" s="59"/>
      <c r="CZ71" s="59"/>
      <c r="DM71" s="59"/>
      <c r="DO71" s="59"/>
      <c r="DP71" s="59"/>
      <c r="IO71" s="59"/>
      <c r="IP71" s="59"/>
      <c r="IQ71" s="59"/>
      <c r="IR71" s="59"/>
      <c r="IS71" s="59"/>
      <c r="IU71" s="59"/>
      <c r="IV71" s="59"/>
      <c r="IW71" s="59"/>
      <c r="IX71" s="59"/>
      <c r="IY71" s="59"/>
      <c r="IZ71" s="59"/>
      <c r="JA71" s="59"/>
      <c r="JB71" s="59"/>
      <c r="JC71" s="59"/>
      <c r="JO71" s="59"/>
      <c r="JP71" s="59"/>
      <c r="JQ71" s="59"/>
      <c r="JR71" s="59"/>
      <c r="JS71" s="59"/>
      <c r="JT71" s="59"/>
      <c r="JU71" s="59"/>
      <c r="JV71" s="59"/>
      <c r="JX71" s="59"/>
      <c r="JY71" s="59"/>
      <c r="JZ71" s="59"/>
      <c r="KA71" s="59"/>
      <c r="KB71" s="59"/>
      <c r="KC71" s="59"/>
      <c r="KD71" s="59"/>
      <c r="KF71" s="59"/>
      <c r="KG71" s="59"/>
      <c r="KH71" s="59"/>
      <c r="KI71" s="59"/>
      <c r="KJ71" s="59"/>
      <c r="KK71" s="59"/>
      <c r="KL71" s="59"/>
      <c r="KM71" s="59"/>
      <c r="KV71" s="59"/>
      <c r="KW71" s="59"/>
      <c r="KX71" s="59"/>
      <c r="KY71" s="59"/>
      <c r="LA71" s="59"/>
      <c r="LB71" s="59"/>
      <c r="LF71" s="59"/>
      <c r="LG71" s="59"/>
      <c r="LH71" s="59"/>
      <c r="LI71" s="59"/>
      <c r="LJ71" s="59"/>
      <c r="LN71" s="59"/>
      <c r="LO71" s="59"/>
      <c r="LP71" s="59"/>
      <c r="LQ71" s="59"/>
      <c r="LR71" s="59"/>
      <c r="LS71" s="59"/>
      <c r="LT71" s="59"/>
      <c r="LU71" s="59"/>
      <c r="LV71" s="59"/>
      <c r="LW71" s="59"/>
      <c r="LX71" s="59"/>
      <c r="LY71" s="59"/>
      <c r="MA71" s="59"/>
      <c r="MB71" s="59"/>
      <c r="MC71" s="59"/>
      <c r="MD71" s="59"/>
      <c r="ME71" s="59"/>
      <c r="MF71" s="59"/>
      <c r="MG71" s="59"/>
      <c r="MH71" s="59"/>
      <c r="MI71" s="59"/>
    </row>
  </sheetData>
  <mergeCells count="27">
    <mergeCell ref="AZ1:BQ1"/>
    <mergeCell ref="Y1:AX1"/>
    <mergeCell ref="B1:H1"/>
    <mergeCell ref="J1:P1"/>
    <mergeCell ref="T1:W1"/>
    <mergeCell ref="JX1:KM1"/>
    <mergeCell ref="HL1:IH1"/>
    <mergeCell ref="FZ1:GG1"/>
    <mergeCell ref="GI1:GU1"/>
    <mergeCell ref="MN1:MR1"/>
    <mergeCell ref="MK1:ML1"/>
    <mergeCell ref="JE1:JV1"/>
    <mergeCell ref="LD1:LJ1"/>
    <mergeCell ref="LN1:LY1"/>
    <mergeCell ref="MA1:MI1"/>
    <mergeCell ref="KQ1:LB1"/>
    <mergeCell ref="BU1:CJ1"/>
    <mergeCell ref="CL1:CZ1"/>
    <mergeCell ref="EF1:EN1"/>
    <mergeCell ref="IJ1:JC1"/>
    <mergeCell ref="FC1:FX1"/>
    <mergeCell ref="DF1:DK1"/>
    <mergeCell ref="DB1:DD1"/>
    <mergeCell ref="DM1:DV1"/>
    <mergeCell ref="DX1:EB1"/>
    <mergeCell ref="EP1:FA1"/>
    <mergeCell ref="GW1:HJ1"/>
  </mergeCells>
  <phoneticPr fontId="13" type="noConversion"/>
  <pageMargins left="0.7" right="0.7" top="0.75" bottom="0.75" header="0.3" footer="0.3"/>
  <pageSetup paperSize="9" orientation="portrait" r:id="rId1"/>
  <ignoredErrors>
    <ignoredError sqref="KO47 FZ47 E47 G4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B4C6B-795D-407E-A649-8A81B4BE32C7}">
  <dimension ref="A1:H71"/>
  <sheetViews>
    <sheetView workbookViewId="0">
      <pane xSplit="1" ySplit="9" topLeftCell="B10" activePane="bottomRight" state="frozen"/>
      <selection pane="topRight" activeCell="B1" sqref="B1"/>
      <selection pane="bottomLeft" activeCell="A12" sqref="A12"/>
      <selection pane="bottomRight" activeCell="A9" sqref="A9:XFD10"/>
    </sheetView>
  </sheetViews>
  <sheetFormatPr baseColWidth="10" defaultColWidth="12.88671875" defaultRowHeight="22.5" customHeight="1" x14ac:dyDescent="0.3"/>
  <cols>
    <col min="1" max="1" width="35.6640625" style="59" customWidth="1"/>
    <col min="2" max="3" width="28.5546875" style="60" customWidth="1"/>
    <col min="4" max="4" width="2.109375" style="59" customWidth="1"/>
    <col min="5" max="6" width="28.5546875" style="60" customWidth="1"/>
    <col min="7" max="7" width="2.109375" style="59" customWidth="1"/>
    <col min="8" max="8" width="92.88671875" style="59" customWidth="1"/>
    <col min="9" max="16384" width="12.88671875" style="59"/>
  </cols>
  <sheetData>
    <row r="1" spans="1:8" s="79" customFormat="1" ht="22.5" customHeight="1" thickBot="1" x14ac:dyDescent="0.35">
      <c r="A1" s="76"/>
      <c r="B1" s="247" t="s">
        <v>204</v>
      </c>
      <c r="C1" s="248"/>
      <c r="D1" s="74"/>
      <c r="E1" s="241" t="s">
        <v>459</v>
      </c>
      <c r="F1" s="242"/>
      <c r="H1" s="110" t="s">
        <v>664</v>
      </c>
    </row>
    <row r="2" spans="1:8" ht="15" customHeight="1" thickBot="1" x14ac:dyDescent="0.35">
      <c r="B2" s="80" t="s">
        <v>546</v>
      </c>
      <c r="C2" s="81" t="s">
        <v>546</v>
      </c>
      <c r="D2" s="6"/>
      <c r="E2" s="80" t="s">
        <v>546</v>
      </c>
      <c r="F2" s="81" t="s">
        <v>546</v>
      </c>
    </row>
    <row r="3" spans="1:8" ht="97.5" customHeight="1" thickBot="1" x14ac:dyDescent="0.35">
      <c r="A3" s="155" t="s">
        <v>1643</v>
      </c>
      <c r="H3" s="59" t="s">
        <v>665</v>
      </c>
    </row>
    <row r="4" spans="1:8" ht="15" customHeight="1" x14ac:dyDescent="0.3">
      <c r="A4" s="3"/>
      <c r="B4" s="195" t="s">
        <v>177</v>
      </c>
      <c r="C4" s="196" t="s">
        <v>177</v>
      </c>
      <c r="D4" s="6"/>
      <c r="E4" s="195" t="s">
        <v>177</v>
      </c>
      <c r="F4" s="196" t="s">
        <v>177</v>
      </c>
      <c r="H4" s="27" t="str">
        <f>HYPERLINK("https://www.microsoft.com/de-de/aktionen/digitalpaket/loe/default.aspx","» Hier klicken und Bezugsberechtigung auf microsoft.com prüfen")</f>
        <v>» Hier klicken und Bezugsberechtigung auf microsoft.com prüfen</v>
      </c>
    </row>
    <row r="5" spans="1:8" ht="22.5" customHeight="1" thickBot="1" x14ac:dyDescent="0.35">
      <c r="A5" s="9" t="s">
        <v>54</v>
      </c>
      <c r="B5" s="197" t="s">
        <v>447</v>
      </c>
      <c r="C5" s="198" t="s">
        <v>447</v>
      </c>
      <c r="D5" s="6"/>
      <c r="E5" s="197" t="s">
        <v>660</v>
      </c>
      <c r="F5" s="198" t="s">
        <v>660</v>
      </c>
    </row>
    <row r="6" spans="1:8" ht="22.5" customHeight="1" x14ac:dyDescent="0.3">
      <c r="A6" s="26" t="s">
        <v>102</v>
      </c>
      <c r="B6" s="21" t="s">
        <v>420</v>
      </c>
      <c r="C6" s="21" t="s">
        <v>420</v>
      </c>
      <c r="E6" s="21" t="s">
        <v>420</v>
      </c>
      <c r="F6" s="21" t="s">
        <v>420</v>
      </c>
    </row>
    <row r="7" spans="1:8" ht="22.5" customHeight="1" x14ac:dyDescent="0.3">
      <c r="A7" s="4" t="s">
        <v>55</v>
      </c>
      <c r="B7" s="5" t="s">
        <v>191</v>
      </c>
      <c r="C7" s="5" t="s">
        <v>1317</v>
      </c>
      <c r="E7" s="5" t="s">
        <v>460</v>
      </c>
      <c r="F7" s="5" t="s">
        <v>879</v>
      </c>
    </row>
    <row r="8" spans="1:8" ht="22.5" customHeight="1" x14ac:dyDescent="0.3">
      <c r="A8" s="11" t="s">
        <v>547</v>
      </c>
      <c r="B8" s="12" t="s">
        <v>1191</v>
      </c>
      <c r="C8" s="12" t="s">
        <v>1316</v>
      </c>
      <c r="E8" s="12" t="s">
        <v>1105</v>
      </c>
      <c r="F8" s="12" t="s">
        <v>1106</v>
      </c>
    </row>
    <row r="9" spans="1:8" ht="22.5" customHeight="1" x14ac:dyDescent="0.3">
      <c r="A9" s="32" t="s">
        <v>56</v>
      </c>
      <c r="B9" s="82" t="s">
        <v>59</v>
      </c>
      <c r="C9" s="82" t="s">
        <v>59</v>
      </c>
      <c r="E9" s="82" t="s">
        <v>59</v>
      </c>
      <c r="F9" s="82" t="s">
        <v>59</v>
      </c>
    </row>
    <row r="10" spans="1:8" ht="22.5" customHeight="1" x14ac:dyDescent="0.3">
      <c r="A10" s="13" t="s">
        <v>50</v>
      </c>
      <c r="B10" s="24">
        <v>555</v>
      </c>
      <c r="C10" s="24">
        <v>576</v>
      </c>
      <c r="E10" s="24">
        <v>720</v>
      </c>
      <c r="F10" s="24">
        <v>720</v>
      </c>
    </row>
    <row r="11" spans="1:8" ht="22.5" customHeight="1" x14ac:dyDescent="0.3">
      <c r="A11" s="13" t="s">
        <v>69</v>
      </c>
      <c r="B11" s="73">
        <v>634</v>
      </c>
      <c r="C11" s="73">
        <v>658</v>
      </c>
      <c r="D11" s="61" t="s">
        <v>202</v>
      </c>
      <c r="E11" s="73">
        <v>822</v>
      </c>
      <c r="F11" s="73">
        <v>822</v>
      </c>
    </row>
    <row r="12" spans="1:8" ht="22.5" customHeight="1" x14ac:dyDescent="0.3">
      <c r="A12" s="36" t="s">
        <v>136</v>
      </c>
      <c r="B12" s="27" t="str">
        <f>HYPERLINK("https://accessorysmartfind.lenovo.com/#/search?keyword=&amp;pageIndex=1&amp;pageSize=40&amp;query="&amp;(SUBSTITUTE(B8," ",""))&amp;"&amp;queryIsMT=0&amp;systemId=","» Zubehör")</f>
        <v>» Zubehör</v>
      </c>
      <c r="C12" s="27" t="str">
        <f>HYPERLINK("https://accessorysmartfind.lenovo.com/#/search?keyword=&amp;pageIndex=1&amp;pageSize=40&amp;query="&amp;(SUBSTITUTE(C8," ",""))&amp;"&amp;queryIsMT=0&amp;systemId=","» Zubehör")</f>
        <v>» Zubehör</v>
      </c>
      <c r="D12" s="61"/>
      <c r="E12" s="27" t="str">
        <f>HYPERLINK("https://accessorysmartfind.lenovo.com/#/search?keyword=&amp;pageIndex=1&amp;pageSize=40&amp;query="&amp;(SUBSTITUTE(E8," ",""))&amp;"&amp;queryIsMT=0&amp;systemId=","» Zubehör")</f>
        <v>» Zubehör</v>
      </c>
      <c r="F12" s="27" t="str">
        <f>HYPERLINK("https://accessorysmartfind.lenovo.com/#/search?keyword=&amp;pageIndex=1&amp;pageSize=40&amp;query="&amp;(SUBSTITUTE(F8," ",""))&amp;"&amp;queryIsMT=0&amp;systemId=","» Zubehör")</f>
        <v>» Zubehör</v>
      </c>
    </row>
    <row r="13" spans="1:8" ht="52.5" customHeight="1" x14ac:dyDescent="0.3">
      <c r="A13" s="34" t="s">
        <v>1</v>
      </c>
      <c r="B13" s="29" t="s">
        <v>424</v>
      </c>
      <c r="C13" s="29" t="s">
        <v>424</v>
      </c>
      <c r="D13" s="61"/>
      <c r="E13" s="29" t="s">
        <v>424</v>
      </c>
      <c r="F13" s="29" t="s">
        <v>424</v>
      </c>
    </row>
    <row r="14" spans="1:8" ht="52.5" customHeight="1" x14ac:dyDescent="0.3">
      <c r="A14" s="15" t="s">
        <v>4</v>
      </c>
      <c r="B14" s="16" t="s">
        <v>407</v>
      </c>
      <c r="C14" s="16" t="s">
        <v>407</v>
      </c>
      <c r="D14" s="61"/>
      <c r="E14" s="16" t="s">
        <v>407</v>
      </c>
      <c r="F14" s="16" t="s">
        <v>407</v>
      </c>
    </row>
    <row r="15" spans="1:8" ht="52.5" customHeight="1" x14ac:dyDescent="0.3">
      <c r="A15" s="15" t="s">
        <v>5</v>
      </c>
      <c r="B15" s="16" t="s">
        <v>408</v>
      </c>
      <c r="C15" s="16" t="s">
        <v>408</v>
      </c>
      <c r="E15" s="16" t="s">
        <v>470</v>
      </c>
      <c r="F15" s="16" t="s">
        <v>470</v>
      </c>
    </row>
    <row r="16" spans="1:8" ht="22.5" customHeight="1" x14ac:dyDescent="0.3">
      <c r="A16" s="15" t="s">
        <v>523</v>
      </c>
      <c r="B16" s="2" t="s">
        <v>59</v>
      </c>
      <c r="C16" s="2" t="s">
        <v>59</v>
      </c>
      <c r="E16" s="2" t="s">
        <v>59</v>
      </c>
      <c r="F16" s="2" t="s">
        <v>59</v>
      </c>
    </row>
    <row r="17" spans="1:6" ht="37.5" customHeight="1" x14ac:dyDescent="0.3">
      <c r="A17" s="15" t="s">
        <v>2</v>
      </c>
      <c r="B17" s="2" t="s">
        <v>428</v>
      </c>
      <c r="C17" s="2" t="s">
        <v>428</v>
      </c>
      <c r="E17" s="2" t="s">
        <v>428</v>
      </c>
      <c r="F17" s="2" t="s">
        <v>428</v>
      </c>
    </row>
    <row r="18" spans="1:6" ht="52.5" customHeight="1" x14ac:dyDescent="0.3">
      <c r="A18" s="17" t="s">
        <v>6</v>
      </c>
      <c r="B18" s="18" t="s">
        <v>550</v>
      </c>
      <c r="C18" s="18" t="s">
        <v>452</v>
      </c>
      <c r="E18" s="18" t="s">
        <v>472</v>
      </c>
      <c r="F18" s="18" t="s">
        <v>472</v>
      </c>
    </row>
    <row r="19" spans="1:6" ht="22.5" customHeight="1" x14ac:dyDescent="0.3">
      <c r="A19" s="15" t="s">
        <v>7</v>
      </c>
      <c r="B19" s="2" t="s">
        <v>8</v>
      </c>
      <c r="C19" s="2" t="s">
        <v>8</v>
      </c>
      <c r="E19" s="12" t="s">
        <v>118</v>
      </c>
      <c r="F19" s="12" t="s">
        <v>118</v>
      </c>
    </row>
    <row r="20" spans="1:6" ht="37.5" customHeight="1" x14ac:dyDescent="0.3">
      <c r="A20" s="15" t="s">
        <v>128</v>
      </c>
      <c r="B20" s="2" t="s">
        <v>59</v>
      </c>
      <c r="C20" s="2" t="s">
        <v>59</v>
      </c>
      <c r="E20" s="16" t="s">
        <v>473</v>
      </c>
      <c r="F20" s="16" t="s">
        <v>473</v>
      </c>
    </row>
    <row r="21" spans="1:6" ht="22.5" customHeight="1" thickBot="1" x14ac:dyDescent="0.35">
      <c r="A21" s="15" t="s">
        <v>9</v>
      </c>
      <c r="B21" s="2" t="s">
        <v>8</v>
      </c>
      <c r="C21" s="2" t="s">
        <v>8</v>
      </c>
      <c r="E21" s="2" t="s">
        <v>8</v>
      </c>
      <c r="F21" s="2" t="s">
        <v>8</v>
      </c>
    </row>
    <row r="22" spans="1:6" ht="37.5" customHeight="1" thickBot="1" x14ac:dyDescent="0.35">
      <c r="A22" s="19" t="s">
        <v>33</v>
      </c>
      <c r="B22" s="77" t="s">
        <v>551</v>
      </c>
      <c r="C22" s="78" t="s">
        <v>551</v>
      </c>
      <c r="E22" s="77" t="s">
        <v>551</v>
      </c>
      <c r="F22" s="78" t="s">
        <v>551</v>
      </c>
    </row>
    <row r="23" spans="1:6" ht="22.5" customHeight="1" x14ac:dyDescent="0.3">
      <c r="A23" s="15" t="s">
        <v>524</v>
      </c>
      <c r="B23" s="16" t="s">
        <v>10</v>
      </c>
      <c r="C23" s="16" t="s">
        <v>10</v>
      </c>
      <c r="E23" s="2" t="s">
        <v>474</v>
      </c>
      <c r="F23" s="2" t="s">
        <v>474</v>
      </c>
    </row>
    <row r="24" spans="1:6" ht="22.5" customHeight="1" x14ac:dyDescent="0.3">
      <c r="A24" s="15" t="s">
        <v>11</v>
      </c>
      <c r="B24" s="2" t="s">
        <v>105</v>
      </c>
      <c r="C24" s="2" t="s">
        <v>105</v>
      </c>
      <c r="E24" s="2" t="s">
        <v>8</v>
      </c>
      <c r="F24" s="2" t="s">
        <v>8</v>
      </c>
    </row>
    <row r="25" spans="1:6" ht="22.5" customHeight="1" x14ac:dyDescent="0.3">
      <c r="A25" s="15" t="s">
        <v>12</v>
      </c>
      <c r="B25" s="2" t="s">
        <v>179</v>
      </c>
      <c r="C25" s="2" t="s">
        <v>179</v>
      </c>
      <c r="E25" s="2" t="s">
        <v>106</v>
      </c>
      <c r="F25" s="2" t="s">
        <v>106</v>
      </c>
    </row>
    <row r="26" spans="1:6" ht="45" customHeight="1" x14ac:dyDescent="0.3">
      <c r="A26" s="14" t="s">
        <v>74</v>
      </c>
      <c r="B26" s="42" t="s">
        <v>59</v>
      </c>
      <c r="C26" s="42" t="s">
        <v>59</v>
      </c>
      <c r="E26" s="42" t="s">
        <v>59</v>
      </c>
      <c r="F26" s="42" t="s">
        <v>59</v>
      </c>
    </row>
    <row r="27" spans="1:6" ht="22.5" customHeight="1" x14ac:dyDescent="0.3">
      <c r="A27" s="15" t="s">
        <v>75</v>
      </c>
      <c r="B27" s="2" t="s">
        <v>59</v>
      </c>
      <c r="C27" s="2" t="s">
        <v>59</v>
      </c>
      <c r="E27" s="2" t="s">
        <v>59</v>
      </c>
      <c r="F27" s="2" t="s">
        <v>59</v>
      </c>
    </row>
    <row r="28" spans="1:6" ht="22.5" customHeight="1" x14ac:dyDescent="0.3">
      <c r="A28" s="15" t="s">
        <v>76</v>
      </c>
      <c r="B28" s="2" t="s">
        <v>59</v>
      </c>
      <c r="C28" s="2" t="s">
        <v>59</v>
      </c>
      <c r="E28" s="2" t="s">
        <v>59</v>
      </c>
      <c r="F28" s="2" t="s">
        <v>59</v>
      </c>
    </row>
    <row r="29" spans="1:6" ht="22.5" customHeight="1" x14ac:dyDescent="0.3">
      <c r="A29" s="15" t="s">
        <v>77</v>
      </c>
      <c r="B29" s="2" t="s">
        <v>59</v>
      </c>
      <c r="C29" s="2" t="s">
        <v>59</v>
      </c>
      <c r="E29" s="2" t="s">
        <v>59</v>
      </c>
      <c r="F29" s="2" t="s">
        <v>59</v>
      </c>
    </row>
    <row r="30" spans="1:6" ht="37.5" customHeight="1" x14ac:dyDescent="0.3">
      <c r="A30" s="15" t="s">
        <v>14</v>
      </c>
      <c r="B30" s="2" t="s">
        <v>448</v>
      </c>
      <c r="C30" s="2" t="s">
        <v>448</v>
      </c>
      <c r="D30" s="64"/>
      <c r="E30" s="2" t="s">
        <v>410</v>
      </c>
      <c r="F30" s="2" t="s">
        <v>410</v>
      </c>
    </row>
    <row r="31" spans="1:6" ht="30" customHeight="1" x14ac:dyDescent="0.3">
      <c r="A31" s="15" t="s">
        <v>78</v>
      </c>
      <c r="B31" s="2" t="s">
        <v>8</v>
      </c>
      <c r="C31" s="2" t="s">
        <v>8</v>
      </c>
      <c r="E31" s="2" t="s">
        <v>59</v>
      </c>
      <c r="F31" s="2" t="s">
        <v>59</v>
      </c>
    </row>
    <row r="32" spans="1:6" ht="22.5" customHeight="1" x14ac:dyDescent="0.3">
      <c r="A32" s="15" t="s">
        <v>16</v>
      </c>
      <c r="B32" s="12" t="s">
        <v>205</v>
      </c>
      <c r="C32" s="12" t="s">
        <v>205</v>
      </c>
      <c r="E32" s="12" t="s">
        <v>205</v>
      </c>
      <c r="F32" s="12" t="s">
        <v>205</v>
      </c>
    </row>
    <row r="33" spans="1:6" ht="22.5" customHeight="1" thickBot="1" x14ac:dyDescent="0.35">
      <c r="A33" s="15" t="s">
        <v>18</v>
      </c>
      <c r="B33" s="2" t="s">
        <v>19</v>
      </c>
      <c r="C33" s="2" t="s">
        <v>19</v>
      </c>
      <c r="E33" s="2" t="s">
        <v>19</v>
      </c>
      <c r="F33" s="2" t="s">
        <v>19</v>
      </c>
    </row>
    <row r="34" spans="1:6" ht="22.5" customHeight="1" thickBot="1" x14ac:dyDescent="0.35">
      <c r="A34" s="15" t="s">
        <v>525</v>
      </c>
      <c r="B34" s="12" t="s">
        <v>135</v>
      </c>
      <c r="C34" s="12" t="s">
        <v>135</v>
      </c>
      <c r="E34" s="12" t="s">
        <v>135</v>
      </c>
      <c r="F34" s="133" t="s">
        <v>467</v>
      </c>
    </row>
    <row r="35" spans="1:6" ht="22.5" customHeight="1" x14ac:dyDescent="0.3">
      <c r="A35" s="15" t="s">
        <v>22</v>
      </c>
      <c r="B35" s="2" t="s">
        <v>206</v>
      </c>
      <c r="C35" s="2" t="s">
        <v>206</v>
      </c>
      <c r="E35" s="2" t="s">
        <v>475</v>
      </c>
      <c r="F35" s="2" t="s">
        <v>475</v>
      </c>
    </row>
    <row r="36" spans="1:6" ht="22.5" customHeight="1" x14ac:dyDescent="0.3">
      <c r="A36" s="15" t="s">
        <v>24</v>
      </c>
      <c r="B36" s="2" t="s">
        <v>25</v>
      </c>
      <c r="C36" s="2" t="s">
        <v>25</v>
      </c>
      <c r="E36" s="16" t="s">
        <v>87</v>
      </c>
      <c r="F36" s="16" t="s">
        <v>87</v>
      </c>
    </row>
    <row r="37" spans="1:6" ht="22.5" customHeight="1" x14ac:dyDescent="0.3">
      <c r="A37" s="15" t="s">
        <v>26</v>
      </c>
      <c r="B37" s="12" t="s">
        <v>27</v>
      </c>
      <c r="C37" s="12" t="s">
        <v>27</v>
      </c>
      <c r="E37" s="12" t="s">
        <v>27</v>
      </c>
      <c r="F37" s="12" t="s">
        <v>27</v>
      </c>
    </row>
    <row r="38" spans="1:6" ht="22.5" customHeight="1" x14ac:dyDescent="0.3">
      <c r="A38" s="15" t="s">
        <v>79</v>
      </c>
      <c r="B38" s="2" t="s">
        <v>59</v>
      </c>
      <c r="C38" s="2" t="s">
        <v>59</v>
      </c>
      <c r="E38" s="2" t="s">
        <v>59</v>
      </c>
      <c r="F38" s="2" t="s">
        <v>59</v>
      </c>
    </row>
    <row r="39" spans="1:6" ht="22.5" customHeight="1" x14ac:dyDescent="0.3">
      <c r="A39" s="15" t="s">
        <v>526</v>
      </c>
      <c r="B39" s="2" t="s">
        <v>28</v>
      </c>
      <c r="C39" s="2" t="s">
        <v>28</v>
      </c>
      <c r="E39" s="2" t="s">
        <v>89</v>
      </c>
      <c r="F39" s="2" t="s">
        <v>89</v>
      </c>
    </row>
    <row r="40" spans="1:6" ht="22.5" customHeight="1" x14ac:dyDescent="0.3">
      <c r="A40" s="15" t="s">
        <v>576</v>
      </c>
      <c r="B40" s="2" t="s">
        <v>59</v>
      </c>
      <c r="C40" s="2" t="s">
        <v>59</v>
      </c>
      <c r="E40" s="2" t="s">
        <v>59</v>
      </c>
      <c r="F40" s="2" t="s">
        <v>59</v>
      </c>
    </row>
    <row r="41" spans="1:6" ht="22.5" customHeight="1" x14ac:dyDescent="0.3">
      <c r="A41" s="15" t="s">
        <v>29</v>
      </c>
      <c r="B41" s="2" t="s">
        <v>207</v>
      </c>
      <c r="C41" s="2" t="s">
        <v>207</v>
      </c>
      <c r="E41" s="2" t="s">
        <v>468</v>
      </c>
      <c r="F41" s="2" t="s">
        <v>468</v>
      </c>
    </row>
    <row r="42" spans="1:6" ht="22.5" customHeight="1" x14ac:dyDescent="0.3">
      <c r="A42" s="15" t="s">
        <v>31</v>
      </c>
      <c r="B42" s="2" t="s">
        <v>91</v>
      </c>
      <c r="C42" s="2" t="s">
        <v>91</v>
      </c>
      <c r="E42" s="2" t="s">
        <v>91</v>
      </c>
      <c r="F42" s="2" t="s">
        <v>91</v>
      </c>
    </row>
    <row r="43" spans="1:6" ht="22.5" customHeight="1" x14ac:dyDescent="0.3">
      <c r="A43" s="15" t="s">
        <v>80</v>
      </c>
      <c r="B43" s="2" t="s">
        <v>59</v>
      </c>
      <c r="C43" s="2" t="s">
        <v>59</v>
      </c>
      <c r="E43" s="2" t="s">
        <v>59</v>
      </c>
      <c r="F43" s="2" t="s">
        <v>59</v>
      </c>
    </row>
    <row r="44" spans="1:6" ht="22.5" customHeight="1" x14ac:dyDescent="0.3">
      <c r="A44" s="15" t="s">
        <v>35</v>
      </c>
      <c r="B44" s="2" t="s">
        <v>36</v>
      </c>
      <c r="C44" s="2" t="s">
        <v>36</v>
      </c>
      <c r="E44" s="2" t="s">
        <v>36</v>
      </c>
      <c r="F44" s="2" t="s">
        <v>36</v>
      </c>
    </row>
    <row r="45" spans="1:6" ht="22.5" customHeight="1" x14ac:dyDescent="0.3">
      <c r="A45" s="19" t="s">
        <v>37</v>
      </c>
      <c r="B45" s="20" t="s">
        <v>38</v>
      </c>
      <c r="C45" s="20" t="s">
        <v>38</v>
      </c>
      <c r="E45" s="20" t="s">
        <v>38</v>
      </c>
      <c r="F45" s="20" t="s">
        <v>38</v>
      </c>
    </row>
    <row r="46" spans="1:6" ht="37.5" customHeight="1" x14ac:dyDescent="0.3">
      <c r="A46" s="15" t="s">
        <v>39</v>
      </c>
      <c r="B46" s="2" t="s">
        <v>8</v>
      </c>
      <c r="C46" s="2" t="s">
        <v>8</v>
      </c>
      <c r="E46" s="2" t="s">
        <v>8</v>
      </c>
      <c r="F46" s="2" t="s">
        <v>8</v>
      </c>
    </row>
    <row r="47" spans="1:6" ht="22.5" customHeight="1" x14ac:dyDescent="0.3">
      <c r="A47" s="15" t="s">
        <v>40</v>
      </c>
      <c r="B47" s="22">
        <v>195891429495</v>
      </c>
      <c r="C47" s="22">
        <v>196118453132</v>
      </c>
      <c r="E47" s="22">
        <v>195891498859</v>
      </c>
      <c r="F47" s="22">
        <v>195891498866</v>
      </c>
    </row>
    <row r="48" spans="1:6" ht="22.5" customHeight="1" x14ac:dyDescent="0.3">
      <c r="A48" s="15" t="s">
        <v>41</v>
      </c>
      <c r="B48" s="23">
        <v>44287</v>
      </c>
      <c r="C48" s="23">
        <v>44333</v>
      </c>
      <c r="E48" s="23">
        <v>44085</v>
      </c>
      <c r="F48" s="23">
        <v>44097</v>
      </c>
    </row>
    <row r="49" spans="1:6" ht="22.5" customHeight="1" x14ac:dyDescent="0.3">
      <c r="A49" s="14" t="s">
        <v>42</v>
      </c>
      <c r="B49" s="27" t="str">
        <f>HYPERLINK("https://lpsc.lenovopartner.com/#/smartfindservice?keyword="&amp;(SUBSTITUTE(B8," ",""))&amp;"&amp;countryAndRegion=DE&amp;language=de","» Services")</f>
        <v>» Services</v>
      </c>
      <c r="C49" s="27" t="str">
        <f>HYPERLINK("https://lpsc.lenovopartner.com/#/smartfindservice?keyword="&amp;(SUBSTITUTE(C8," ",""))&amp;"&amp;countryAndRegion=DE&amp;language=de","» Services")</f>
        <v>» Services</v>
      </c>
      <c r="E49" s="27" t="str">
        <f>HYPERLINK("https://lpsc.lenovopartner.com/#/smartfindservice?keyword="&amp;(SUBSTITUTE(E8," ",""))&amp;"&amp;countryAndRegion=DE&amp;language=de","» Services")</f>
        <v>» Services</v>
      </c>
      <c r="F49" s="27" t="str">
        <f>HYPERLINK("https://lpsc.lenovopartner.com/#/smartfindservice?keyword="&amp;(SUBSTITUTE(F8," ",""))&amp;"&amp;countryAndRegion=DE&amp;language=de","» Services")</f>
        <v>» Services</v>
      </c>
    </row>
    <row r="50" spans="1:6" ht="52.5" customHeight="1" x14ac:dyDescent="0.3">
      <c r="A50" s="15" t="s">
        <v>43</v>
      </c>
      <c r="B50" s="16" t="s">
        <v>208</v>
      </c>
      <c r="C50" s="16" t="s">
        <v>208</v>
      </c>
      <c r="E50" s="16" t="s">
        <v>208</v>
      </c>
      <c r="F50" s="16" t="s">
        <v>208</v>
      </c>
    </row>
    <row r="51" spans="1:6" ht="52.5" customHeight="1" x14ac:dyDescent="0.3">
      <c r="A51" s="15" t="s">
        <v>45</v>
      </c>
      <c r="B51" s="16" t="s">
        <v>209</v>
      </c>
      <c r="C51" s="16" t="s">
        <v>209</v>
      </c>
      <c r="E51" s="16" t="s">
        <v>209</v>
      </c>
      <c r="F51" s="16" t="s">
        <v>209</v>
      </c>
    </row>
    <row r="52" spans="1:6" ht="52.5" customHeight="1" x14ac:dyDescent="0.3">
      <c r="A52" s="15" t="s">
        <v>47</v>
      </c>
      <c r="B52" s="16" t="s">
        <v>210</v>
      </c>
      <c r="C52" s="16" t="s">
        <v>210</v>
      </c>
      <c r="E52" s="16" t="s">
        <v>210</v>
      </c>
      <c r="F52" s="16" t="s">
        <v>210</v>
      </c>
    </row>
    <row r="53" spans="1:6" ht="22.5" customHeight="1" x14ac:dyDescent="0.3">
      <c r="A53" s="14" t="s">
        <v>137</v>
      </c>
      <c r="B53" s="30" t="str">
        <f>HYPERLINK("https://psref.lenovo.com/syspool/Sys/PDF/ThinkBook/ThinkBook_15_G2_ARE/ThinkBook_15_G2_ARE_Spec.pdf","» Platform Specifications")</f>
        <v>» Platform Specifications</v>
      </c>
      <c r="C53" s="30" t="str">
        <f>HYPERLINK("https://psref.lenovo.com/syspool/Sys/PDF/ThinkBook/ThinkBook_15_G2_ARE/ThinkBook_15_G2_ARE_Spec.pdf","» Platform Specifications")</f>
        <v>» Platform Specifications</v>
      </c>
      <c r="E53" s="30" t="str">
        <f>HYPERLINK("https://psref.lenovo.com/syspool/Sys/PDF/ThinkBook/ThinkBook_14s_Yoga_ITL/ThinkBook_14s_Yoga_ITL_Spec.PDF","» Platform Specifications")</f>
        <v>» Platform Specifications</v>
      </c>
      <c r="F53" s="30" t="str">
        <f>HYPERLINK("https://psref.lenovo.com/syspool/Sys/PDF/ThinkBook/ThinkBook_14s_Yoga_ITL/ThinkBook_14s_Yoga_ITL_Spec.PDF","» Platform Specifications")</f>
        <v>» Platform Specifications</v>
      </c>
    </row>
    <row r="54" spans="1:6" ht="22.5" customHeight="1" x14ac:dyDescent="0.3">
      <c r="A54" s="28" t="s">
        <v>641</v>
      </c>
      <c r="B54" s="29" t="s">
        <v>679</v>
      </c>
      <c r="C54" s="29" t="s">
        <v>679</v>
      </c>
      <c r="E54" s="29" t="s">
        <v>59</v>
      </c>
      <c r="F54" s="29" t="s">
        <v>59</v>
      </c>
    </row>
    <row r="55" spans="1:6" ht="52.5" customHeight="1" x14ac:dyDescent="0.3">
      <c r="A55" s="28" t="s">
        <v>642</v>
      </c>
      <c r="B55" s="29" t="s">
        <v>680</v>
      </c>
      <c r="C55" s="29" t="s">
        <v>680</v>
      </c>
      <c r="E55" s="29" t="s">
        <v>59</v>
      </c>
      <c r="F55" s="29" t="s">
        <v>59</v>
      </c>
    </row>
    <row r="56" spans="1:6" ht="52.5" customHeight="1" x14ac:dyDescent="0.3">
      <c r="A56" s="28" t="s">
        <v>643</v>
      </c>
      <c r="B56" s="29" t="s">
        <v>725</v>
      </c>
      <c r="C56" s="29" t="s">
        <v>725</v>
      </c>
      <c r="E56" s="29" t="s">
        <v>476</v>
      </c>
      <c r="F56" s="29" t="s">
        <v>476</v>
      </c>
    </row>
    <row r="57" spans="1:6" ht="45" customHeight="1" x14ac:dyDescent="0.3">
      <c r="A57" s="15" t="s">
        <v>139</v>
      </c>
      <c r="B57" s="2" t="s">
        <v>736</v>
      </c>
      <c r="C57" s="2" t="s">
        <v>736</v>
      </c>
      <c r="E57" s="2" t="s">
        <v>477</v>
      </c>
      <c r="F57" s="2" t="s">
        <v>477</v>
      </c>
    </row>
    <row r="58" spans="1:6" ht="22.5" customHeight="1" x14ac:dyDescent="0.3">
      <c r="A58" s="15" t="s">
        <v>142</v>
      </c>
      <c r="B58" s="2" t="s">
        <v>226</v>
      </c>
      <c r="C58" s="2" t="s">
        <v>226</v>
      </c>
      <c r="E58" s="2" t="s">
        <v>211</v>
      </c>
      <c r="F58" s="2" t="s">
        <v>211</v>
      </c>
    </row>
    <row r="59" spans="1:6" ht="97.5" customHeight="1" x14ac:dyDescent="0.3">
      <c r="A59" s="15" t="s">
        <v>143</v>
      </c>
      <c r="B59" s="16" t="s">
        <v>999</v>
      </c>
      <c r="C59" s="16" t="s">
        <v>999</v>
      </c>
      <c r="E59" s="16" t="s">
        <v>478</v>
      </c>
      <c r="F59" s="16" t="s">
        <v>478</v>
      </c>
    </row>
    <row r="60" spans="1:6" ht="22.5" customHeight="1" x14ac:dyDescent="0.3">
      <c r="A60" s="15" t="s">
        <v>145</v>
      </c>
      <c r="B60" s="2" t="s">
        <v>685</v>
      </c>
      <c r="C60" s="2" t="s">
        <v>685</v>
      </c>
      <c r="E60" s="2" t="s">
        <v>479</v>
      </c>
      <c r="F60" s="2" t="s">
        <v>479</v>
      </c>
    </row>
    <row r="61" spans="1:6" ht="90" customHeight="1" x14ac:dyDescent="0.3">
      <c r="A61" s="15" t="s">
        <v>154</v>
      </c>
      <c r="B61" s="2" t="s">
        <v>1002</v>
      </c>
      <c r="C61" s="2" t="s">
        <v>1002</v>
      </c>
      <c r="E61" s="2" t="s">
        <v>480</v>
      </c>
      <c r="F61" s="2" t="s">
        <v>480</v>
      </c>
    </row>
    <row r="62" spans="1:6" ht="45" customHeight="1" x14ac:dyDescent="0.3">
      <c r="A62" s="15" t="s">
        <v>149</v>
      </c>
      <c r="B62" s="16" t="s">
        <v>687</v>
      </c>
      <c r="C62" s="16" t="s">
        <v>687</v>
      </c>
      <c r="E62" s="16" t="s">
        <v>329</v>
      </c>
      <c r="F62" s="16" t="s">
        <v>329</v>
      </c>
    </row>
    <row r="63" spans="1:6" ht="45" customHeight="1" x14ac:dyDescent="0.3">
      <c r="A63" s="15" t="s">
        <v>150</v>
      </c>
      <c r="B63" s="2" t="s">
        <v>980</v>
      </c>
      <c r="C63" s="2" t="s">
        <v>980</v>
      </c>
      <c r="E63" s="2" t="s">
        <v>436</v>
      </c>
      <c r="F63" s="2" t="s">
        <v>436</v>
      </c>
    </row>
    <row r="64" spans="1:6" ht="60" customHeight="1" x14ac:dyDescent="0.3">
      <c r="A64" s="15" t="s">
        <v>152</v>
      </c>
      <c r="B64" s="2" t="s">
        <v>1001</v>
      </c>
      <c r="C64" s="2" t="s">
        <v>1001</v>
      </c>
      <c r="E64" s="2" t="s">
        <v>412</v>
      </c>
      <c r="F64" s="2" t="s">
        <v>412</v>
      </c>
    </row>
    <row r="65" spans="1:6" ht="22.5" customHeight="1" x14ac:dyDescent="0.3">
      <c r="A65" s="14" t="s">
        <v>130</v>
      </c>
      <c r="B65" s="42" t="s">
        <v>59</v>
      </c>
      <c r="C65" s="42" t="s">
        <v>1191</v>
      </c>
      <c r="E65" s="42" t="s">
        <v>59</v>
      </c>
      <c r="F65" s="42" t="s">
        <v>59</v>
      </c>
    </row>
    <row r="66" spans="1:6" ht="22.5" customHeight="1" x14ac:dyDescent="0.3">
      <c r="A66" s="11" t="s">
        <v>131</v>
      </c>
      <c r="B66" s="12" t="s">
        <v>1769</v>
      </c>
      <c r="C66" s="12" t="s">
        <v>1769</v>
      </c>
      <c r="E66" s="12" t="s">
        <v>134</v>
      </c>
      <c r="F66" s="12" t="s">
        <v>134</v>
      </c>
    </row>
    <row r="67" spans="1:6" ht="22.5" customHeight="1" x14ac:dyDescent="0.3">
      <c r="A67" s="11" t="s">
        <v>527</v>
      </c>
      <c r="B67" s="12">
        <v>22</v>
      </c>
      <c r="C67" s="12">
        <v>22</v>
      </c>
      <c r="E67" s="12">
        <v>23</v>
      </c>
      <c r="F67" s="12">
        <v>23</v>
      </c>
    </row>
    <row r="68" spans="1:6" ht="22.5" customHeight="1" x14ac:dyDescent="0.3">
      <c r="A68" s="15" t="s">
        <v>528</v>
      </c>
      <c r="B68" s="2">
        <v>22</v>
      </c>
      <c r="C68" s="2">
        <v>22</v>
      </c>
      <c r="D68" s="12" t="s">
        <v>202</v>
      </c>
      <c r="E68" s="2">
        <v>23</v>
      </c>
      <c r="F68" s="2">
        <v>23</v>
      </c>
    </row>
    <row r="69" spans="1:6" ht="22.5" customHeight="1" x14ac:dyDescent="0.3">
      <c r="A69" s="15" t="s">
        <v>529</v>
      </c>
      <c r="B69" s="2">
        <v>66</v>
      </c>
      <c r="C69" s="2">
        <v>66</v>
      </c>
      <c r="E69" s="2">
        <v>69</v>
      </c>
      <c r="F69" s="2">
        <v>69</v>
      </c>
    </row>
    <row r="70" spans="1:6" ht="22.5" customHeight="1" x14ac:dyDescent="0.3">
      <c r="A70" s="64" t="s">
        <v>552</v>
      </c>
      <c r="D70" s="60"/>
    </row>
    <row r="71" spans="1:6" ht="22.5" customHeight="1" x14ac:dyDescent="0.3">
      <c r="A71" s="83" t="s">
        <v>327</v>
      </c>
    </row>
  </sheetData>
  <mergeCells count="2">
    <mergeCell ref="E1:F1"/>
    <mergeCell ref="B1:C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E842F-B8A2-479C-B6A5-8128E8EEFB79}">
  <dimension ref="A1:AA281"/>
  <sheetViews>
    <sheetView tabSelected="1" workbookViewId="0">
      <pane xSplit="4" ySplit="4" topLeftCell="E5" activePane="bottomRight" state="frozen"/>
      <selection pane="topRight" activeCell="K1" sqref="K1"/>
      <selection pane="bottomLeft" activeCell="A5" sqref="A5"/>
      <selection pane="bottomRight" activeCell="H13" sqref="H13"/>
    </sheetView>
  </sheetViews>
  <sheetFormatPr baseColWidth="10" defaultColWidth="10.6640625" defaultRowHeight="22.5" customHeight="1" x14ac:dyDescent="0.3"/>
  <cols>
    <col min="1" max="1" width="13.5546875" style="8" customWidth="1"/>
    <col min="2" max="2" width="18.5546875" style="8" customWidth="1"/>
    <col min="3" max="3" width="12.109375" style="8" customWidth="1"/>
    <col min="4" max="4" width="13.5546875" style="8" customWidth="1"/>
    <col min="5" max="5" width="10.6640625" style="85" customWidth="1"/>
    <col min="6" max="6" width="9.33203125" style="8" customWidth="1"/>
    <col min="7" max="9" width="8.5546875" style="106" customWidth="1"/>
    <col min="10" max="16" width="12.88671875" style="8" customWidth="1"/>
    <col min="17" max="17" width="10.6640625" style="85" customWidth="1"/>
    <col min="18" max="18" width="14.33203125" style="85" customWidth="1"/>
    <col min="19" max="22" width="10.6640625" style="85" customWidth="1"/>
    <col min="23" max="23" width="12.88671875" style="8" customWidth="1"/>
    <col min="24" max="25" width="12.88671875" style="85" customWidth="1"/>
    <col min="26" max="26" width="13.5546875" style="8" customWidth="1"/>
    <col min="27" max="16384" width="10.6640625" style="8"/>
  </cols>
  <sheetData>
    <row r="1" spans="1:27" ht="37.5" customHeight="1" x14ac:dyDescent="0.3">
      <c r="A1" s="230" t="s">
        <v>581</v>
      </c>
      <c r="G1" s="8"/>
      <c r="H1" s="8"/>
      <c r="I1" s="8"/>
      <c r="X1" s="8"/>
      <c r="Y1" s="8"/>
    </row>
    <row r="2" spans="1:27" ht="37.5" customHeight="1" x14ac:dyDescent="0.3">
      <c r="A2" s="231" t="s">
        <v>582</v>
      </c>
      <c r="E2" s="8"/>
      <c r="G2" s="8"/>
      <c r="H2" s="8"/>
      <c r="I2" s="8"/>
      <c r="X2" s="8"/>
      <c r="Y2" s="8"/>
    </row>
    <row r="3" spans="1:27" ht="30" customHeight="1" x14ac:dyDescent="0.3">
      <c r="G3" s="8"/>
      <c r="H3" s="8"/>
      <c r="I3" s="8"/>
      <c r="X3" s="8"/>
      <c r="Y3" s="8"/>
      <c r="Z3" s="134" t="s">
        <v>1891</v>
      </c>
    </row>
    <row r="4" spans="1:27" ht="37.5" customHeight="1" x14ac:dyDescent="0.2">
      <c r="A4" s="68" t="s">
        <v>345</v>
      </c>
      <c r="B4" s="66" t="s">
        <v>346</v>
      </c>
      <c r="C4" s="66" t="s">
        <v>347</v>
      </c>
      <c r="D4" s="67" t="s">
        <v>348</v>
      </c>
      <c r="E4" s="67" t="s">
        <v>349</v>
      </c>
      <c r="F4" s="66" t="s">
        <v>583</v>
      </c>
      <c r="G4" s="66" t="s">
        <v>6</v>
      </c>
      <c r="H4" s="66" t="s">
        <v>584</v>
      </c>
      <c r="I4" s="66" t="s">
        <v>585</v>
      </c>
      <c r="J4" s="66" t="s">
        <v>1589</v>
      </c>
      <c r="K4" s="66" t="s">
        <v>20</v>
      </c>
      <c r="L4" s="66" t="s">
        <v>626</v>
      </c>
      <c r="M4" s="66" t="s">
        <v>350</v>
      </c>
      <c r="N4" s="66" t="s">
        <v>351</v>
      </c>
      <c r="O4" s="66" t="s">
        <v>586</v>
      </c>
      <c r="P4" s="66" t="s">
        <v>352</v>
      </c>
      <c r="Q4" s="66" t="s">
        <v>74</v>
      </c>
      <c r="R4" s="66" t="s">
        <v>2</v>
      </c>
      <c r="S4" s="66" t="s">
        <v>587</v>
      </c>
      <c r="T4" s="67" t="s">
        <v>588</v>
      </c>
      <c r="U4" s="86" t="s">
        <v>16</v>
      </c>
      <c r="V4" s="87" t="s">
        <v>353</v>
      </c>
      <c r="W4" s="88" t="s">
        <v>589</v>
      </c>
      <c r="X4" s="89" t="s">
        <v>590</v>
      </c>
      <c r="Y4" s="89" t="s">
        <v>591</v>
      </c>
      <c r="Z4" s="90" t="s">
        <v>130</v>
      </c>
      <c r="AA4" s="8" t="str">
        <f>""</f>
        <v/>
      </c>
    </row>
    <row r="5" spans="1:27" ht="37.5" customHeight="1" x14ac:dyDescent="0.3">
      <c r="A5" s="102" t="s">
        <v>1590</v>
      </c>
      <c r="B5" s="103"/>
      <c r="C5" s="103"/>
      <c r="D5" s="103"/>
      <c r="E5" s="105"/>
      <c r="F5" s="103"/>
      <c r="G5" s="104"/>
      <c r="H5" s="104"/>
      <c r="I5" s="104"/>
      <c r="J5" s="103"/>
      <c r="K5" s="103"/>
      <c r="L5" s="103"/>
      <c r="M5" s="103"/>
      <c r="N5" s="103"/>
      <c r="O5" s="103"/>
      <c r="P5" s="103"/>
      <c r="Q5" s="105"/>
      <c r="R5" s="105"/>
      <c r="S5" s="105"/>
      <c r="T5" s="105"/>
      <c r="U5" s="105"/>
      <c r="V5" s="105"/>
      <c r="W5" s="103"/>
      <c r="X5" s="105"/>
      <c r="Y5" s="105"/>
      <c r="Z5" s="103"/>
    </row>
    <row r="6" spans="1:27" ht="22.5" customHeight="1" x14ac:dyDescent="0.3">
      <c r="A6" s="91" t="s">
        <v>1553</v>
      </c>
      <c r="B6" s="92" t="s">
        <v>616</v>
      </c>
      <c r="C6" s="93" t="s">
        <v>380</v>
      </c>
      <c r="D6" s="94" t="s">
        <v>356</v>
      </c>
      <c r="E6" s="95" t="s">
        <v>373</v>
      </c>
      <c r="F6" s="96" t="s">
        <v>358</v>
      </c>
      <c r="G6" s="97" t="s">
        <v>592</v>
      </c>
      <c r="H6" s="97" t="s">
        <v>596</v>
      </c>
      <c r="I6" s="97">
        <v>250</v>
      </c>
      <c r="J6" s="93" t="s">
        <v>1592</v>
      </c>
      <c r="K6" s="98" t="s">
        <v>86</v>
      </c>
      <c r="L6" s="93" t="s">
        <v>633</v>
      </c>
      <c r="M6" s="84" t="s">
        <v>580</v>
      </c>
      <c r="N6" s="84" t="s">
        <v>359</v>
      </c>
      <c r="O6" s="84" t="s">
        <v>360</v>
      </c>
      <c r="P6" s="93" t="s">
        <v>361</v>
      </c>
      <c r="Q6" s="99" t="s">
        <v>382</v>
      </c>
      <c r="R6" s="100" t="s">
        <v>1230</v>
      </c>
      <c r="S6" s="101" t="s">
        <v>362</v>
      </c>
      <c r="T6" s="101" t="s">
        <v>103</v>
      </c>
      <c r="U6" s="99" t="s">
        <v>635</v>
      </c>
      <c r="V6" s="101" t="s">
        <v>103</v>
      </c>
      <c r="W6" s="101" t="s">
        <v>594</v>
      </c>
      <c r="X6" s="101" t="s">
        <v>103</v>
      </c>
      <c r="Y6" s="101" t="s">
        <v>103</v>
      </c>
      <c r="Z6" s="93" t="s">
        <v>248</v>
      </c>
    </row>
    <row r="7" spans="1:27" ht="22.5" customHeight="1" x14ac:dyDescent="0.3">
      <c r="A7" s="91" t="s">
        <v>1505</v>
      </c>
      <c r="B7" s="92" t="s">
        <v>617</v>
      </c>
      <c r="C7" s="93" t="s">
        <v>380</v>
      </c>
      <c r="D7" s="94" t="s">
        <v>356</v>
      </c>
      <c r="E7" s="95" t="s">
        <v>363</v>
      </c>
      <c r="F7" s="96" t="s">
        <v>358</v>
      </c>
      <c r="G7" s="97" t="s">
        <v>592</v>
      </c>
      <c r="H7" s="97" t="s">
        <v>596</v>
      </c>
      <c r="I7" s="97">
        <v>250</v>
      </c>
      <c r="J7" s="93" t="s">
        <v>1592</v>
      </c>
      <c r="K7" s="98" t="s">
        <v>86</v>
      </c>
      <c r="L7" s="93" t="s">
        <v>633</v>
      </c>
      <c r="M7" s="84" t="s">
        <v>580</v>
      </c>
      <c r="N7" s="84" t="s">
        <v>359</v>
      </c>
      <c r="O7" s="84" t="s">
        <v>360</v>
      </c>
      <c r="P7" s="93" t="s">
        <v>361</v>
      </c>
      <c r="Q7" s="99" t="s">
        <v>382</v>
      </c>
      <c r="R7" s="100" t="s">
        <v>1230</v>
      </c>
      <c r="S7" s="101" t="s">
        <v>362</v>
      </c>
      <c r="T7" s="101" t="s">
        <v>103</v>
      </c>
      <c r="U7" s="99" t="s">
        <v>635</v>
      </c>
      <c r="V7" s="101" t="s">
        <v>103</v>
      </c>
      <c r="W7" s="101" t="s">
        <v>594</v>
      </c>
      <c r="X7" s="101" t="s">
        <v>103</v>
      </c>
      <c r="Y7" s="101" t="s">
        <v>103</v>
      </c>
      <c r="Z7" s="93" t="s">
        <v>263</v>
      </c>
    </row>
    <row r="8" spans="1:27" ht="22.5" customHeight="1" x14ac:dyDescent="0.3">
      <c r="A8" s="91" t="s">
        <v>1732</v>
      </c>
      <c r="B8" s="92" t="s">
        <v>617</v>
      </c>
      <c r="C8" s="93" t="s">
        <v>380</v>
      </c>
      <c r="D8" s="94" t="s">
        <v>356</v>
      </c>
      <c r="E8" s="95" t="s">
        <v>363</v>
      </c>
      <c r="F8" s="96" t="s">
        <v>358</v>
      </c>
      <c r="G8" s="97" t="s">
        <v>592</v>
      </c>
      <c r="H8" s="97" t="s">
        <v>596</v>
      </c>
      <c r="I8" s="97">
        <v>250</v>
      </c>
      <c r="J8" s="93" t="s">
        <v>1592</v>
      </c>
      <c r="K8" s="98" t="s">
        <v>86</v>
      </c>
      <c r="L8" s="93" t="s">
        <v>633</v>
      </c>
      <c r="M8" s="84" t="s">
        <v>580</v>
      </c>
      <c r="N8" s="84" t="s">
        <v>371</v>
      </c>
      <c r="O8" s="84" t="s">
        <v>367</v>
      </c>
      <c r="P8" s="93" t="s">
        <v>1492</v>
      </c>
      <c r="Q8" s="99" t="s">
        <v>103</v>
      </c>
      <c r="R8" s="100" t="s">
        <v>1230</v>
      </c>
      <c r="S8" s="101" t="s">
        <v>362</v>
      </c>
      <c r="T8" s="101" t="s">
        <v>362</v>
      </c>
      <c r="U8" s="99" t="s">
        <v>554</v>
      </c>
      <c r="V8" s="101" t="s">
        <v>103</v>
      </c>
      <c r="W8" s="101" t="s">
        <v>594</v>
      </c>
      <c r="X8" s="101" t="s">
        <v>1493</v>
      </c>
      <c r="Y8" s="101" t="s">
        <v>103</v>
      </c>
      <c r="Z8" s="93" t="s">
        <v>264</v>
      </c>
    </row>
    <row r="9" spans="1:27" ht="22.5" customHeight="1" x14ac:dyDescent="0.3">
      <c r="A9" s="91" t="s">
        <v>1506</v>
      </c>
      <c r="B9" s="92" t="s">
        <v>617</v>
      </c>
      <c r="C9" s="93" t="s">
        <v>380</v>
      </c>
      <c r="D9" s="94" t="s">
        <v>356</v>
      </c>
      <c r="E9" s="95" t="s">
        <v>363</v>
      </c>
      <c r="F9" s="96" t="s">
        <v>358</v>
      </c>
      <c r="G9" s="97" t="s">
        <v>592</v>
      </c>
      <c r="H9" s="97" t="s">
        <v>596</v>
      </c>
      <c r="I9" s="97">
        <v>250</v>
      </c>
      <c r="J9" s="93" t="s">
        <v>1592</v>
      </c>
      <c r="K9" s="98" t="s">
        <v>86</v>
      </c>
      <c r="L9" s="93" t="s">
        <v>633</v>
      </c>
      <c r="M9" s="84" t="s">
        <v>580</v>
      </c>
      <c r="N9" s="84" t="s">
        <v>371</v>
      </c>
      <c r="O9" s="84" t="s">
        <v>367</v>
      </c>
      <c r="P9" s="93" t="s">
        <v>361</v>
      </c>
      <c r="Q9" s="99" t="s">
        <v>382</v>
      </c>
      <c r="R9" s="100" t="s">
        <v>1230</v>
      </c>
      <c r="S9" s="101" t="s">
        <v>362</v>
      </c>
      <c r="T9" s="101" t="s">
        <v>103</v>
      </c>
      <c r="U9" s="99" t="s">
        <v>635</v>
      </c>
      <c r="V9" s="101" t="s">
        <v>103</v>
      </c>
      <c r="W9" s="101" t="s">
        <v>594</v>
      </c>
      <c r="X9" s="101" t="s">
        <v>103</v>
      </c>
      <c r="Y9" s="101" t="s">
        <v>103</v>
      </c>
      <c r="Z9" s="93" t="s">
        <v>1732</v>
      </c>
    </row>
    <row r="10" spans="1:27" ht="22.5" customHeight="1" x14ac:dyDescent="0.3">
      <c r="A10" s="91" t="s">
        <v>1744</v>
      </c>
      <c r="B10" s="92" t="s">
        <v>617</v>
      </c>
      <c r="C10" s="93" t="s">
        <v>380</v>
      </c>
      <c r="D10" s="94" t="s">
        <v>356</v>
      </c>
      <c r="E10" s="95" t="s">
        <v>363</v>
      </c>
      <c r="F10" s="96" t="s">
        <v>358</v>
      </c>
      <c r="G10" s="97" t="s">
        <v>592</v>
      </c>
      <c r="H10" s="97" t="s">
        <v>596</v>
      </c>
      <c r="I10" s="97">
        <v>250</v>
      </c>
      <c r="J10" s="93" t="s">
        <v>1592</v>
      </c>
      <c r="K10" s="98" t="s">
        <v>86</v>
      </c>
      <c r="L10" s="93" t="s">
        <v>633</v>
      </c>
      <c r="M10" s="84" t="s">
        <v>580</v>
      </c>
      <c r="N10" s="84" t="s">
        <v>371</v>
      </c>
      <c r="O10" s="84" t="s">
        <v>367</v>
      </c>
      <c r="P10" s="93" t="s">
        <v>1492</v>
      </c>
      <c r="Q10" s="99" t="s">
        <v>382</v>
      </c>
      <c r="R10" s="100" t="s">
        <v>1230</v>
      </c>
      <c r="S10" s="101" t="s">
        <v>362</v>
      </c>
      <c r="T10" s="101" t="s">
        <v>362</v>
      </c>
      <c r="U10" s="99" t="s">
        <v>635</v>
      </c>
      <c r="V10" s="101" t="s">
        <v>103</v>
      </c>
      <c r="W10" s="101" t="s">
        <v>594</v>
      </c>
      <c r="X10" s="101" t="s">
        <v>1493</v>
      </c>
      <c r="Y10" s="101" t="s">
        <v>103</v>
      </c>
      <c r="Z10" s="93" t="s">
        <v>1506</v>
      </c>
    </row>
    <row r="11" spans="1:27" ht="22.5" customHeight="1" x14ac:dyDescent="0.3">
      <c r="A11" s="91" t="s">
        <v>1560</v>
      </c>
      <c r="B11" s="92" t="s">
        <v>617</v>
      </c>
      <c r="C11" s="93" t="s">
        <v>380</v>
      </c>
      <c r="D11" s="94" t="s">
        <v>356</v>
      </c>
      <c r="E11" s="95" t="s">
        <v>363</v>
      </c>
      <c r="F11" s="96" t="s">
        <v>358</v>
      </c>
      <c r="G11" s="97" t="s">
        <v>592</v>
      </c>
      <c r="H11" s="97" t="s">
        <v>596</v>
      </c>
      <c r="I11" s="97">
        <v>250</v>
      </c>
      <c r="J11" s="93" t="s">
        <v>1592</v>
      </c>
      <c r="K11" s="98" t="s">
        <v>86</v>
      </c>
      <c r="L11" s="93" t="s">
        <v>633</v>
      </c>
      <c r="M11" s="84" t="s">
        <v>579</v>
      </c>
      <c r="N11" s="84" t="s">
        <v>371</v>
      </c>
      <c r="O11" s="84" t="s">
        <v>367</v>
      </c>
      <c r="P11" s="93" t="s">
        <v>361</v>
      </c>
      <c r="Q11" s="99" t="s">
        <v>382</v>
      </c>
      <c r="R11" s="100" t="s">
        <v>1230</v>
      </c>
      <c r="S11" s="101" t="s">
        <v>362</v>
      </c>
      <c r="T11" s="101" t="s">
        <v>362</v>
      </c>
      <c r="U11" s="99" t="s">
        <v>554</v>
      </c>
      <c r="V11" s="101" t="s">
        <v>103</v>
      </c>
      <c r="W11" s="101" t="s">
        <v>594</v>
      </c>
      <c r="X11" s="101" t="s">
        <v>103</v>
      </c>
      <c r="Y11" s="101" t="s">
        <v>103</v>
      </c>
      <c r="Z11" s="93" t="s">
        <v>265</v>
      </c>
    </row>
    <row r="12" spans="1:27" ht="22.5" customHeight="1" x14ac:dyDescent="0.3">
      <c r="A12" s="91" t="s">
        <v>1507</v>
      </c>
      <c r="B12" s="92" t="s">
        <v>618</v>
      </c>
      <c r="C12" s="93" t="s">
        <v>383</v>
      </c>
      <c r="D12" s="94" t="s">
        <v>356</v>
      </c>
      <c r="E12" s="95" t="s">
        <v>373</v>
      </c>
      <c r="F12" s="96" t="s">
        <v>358</v>
      </c>
      <c r="G12" s="97" t="s">
        <v>597</v>
      </c>
      <c r="H12" s="97" t="s">
        <v>596</v>
      </c>
      <c r="I12" s="97">
        <v>400</v>
      </c>
      <c r="J12" s="93" t="s">
        <v>1592</v>
      </c>
      <c r="K12" s="98" t="s">
        <v>86</v>
      </c>
      <c r="L12" s="93" t="s">
        <v>633</v>
      </c>
      <c r="M12" s="84" t="s">
        <v>580</v>
      </c>
      <c r="N12" s="84" t="s">
        <v>359</v>
      </c>
      <c r="O12" s="84" t="s">
        <v>360</v>
      </c>
      <c r="P12" s="93" t="s">
        <v>361</v>
      </c>
      <c r="Q12" s="99" t="s">
        <v>382</v>
      </c>
      <c r="R12" s="100" t="s">
        <v>1230</v>
      </c>
      <c r="S12" s="101" t="s">
        <v>362</v>
      </c>
      <c r="T12" s="101" t="s">
        <v>362</v>
      </c>
      <c r="U12" s="99" t="s">
        <v>635</v>
      </c>
      <c r="V12" s="101" t="s">
        <v>103</v>
      </c>
      <c r="W12" s="101" t="s">
        <v>598</v>
      </c>
      <c r="X12" s="101" t="s">
        <v>103</v>
      </c>
      <c r="Y12" s="101" t="s">
        <v>103</v>
      </c>
      <c r="Z12" s="93" t="s">
        <v>59</v>
      </c>
    </row>
    <row r="13" spans="1:27" ht="22.5" customHeight="1" x14ac:dyDescent="0.3">
      <c r="A13" s="91" t="s">
        <v>1698</v>
      </c>
      <c r="B13" s="92" t="s">
        <v>618</v>
      </c>
      <c r="C13" s="93" t="s">
        <v>383</v>
      </c>
      <c r="D13" s="94" t="s">
        <v>356</v>
      </c>
      <c r="E13" s="95" t="s">
        <v>373</v>
      </c>
      <c r="F13" s="96" t="s">
        <v>358</v>
      </c>
      <c r="G13" s="97" t="s">
        <v>592</v>
      </c>
      <c r="H13" s="97" t="s">
        <v>596</v>
      </c>
      <c r="I13" s="97">
        <v>300</v>
      </c>
      <c r="J13" s="93" t="s">
        <v>1592</v>
      </c>
      <c r="K13" s="98" t="s">
        <v>86</v>
      </c>
      <c r="L13" s="93" t="s">
        <v>633</v>
      </c>
      <c r="M13" s="84" t="s">
        <v>580</v>
      </c>
      <c r="N13" s="84" t="s">
        <v>371</v>
      </c>
      <c r="O13" s="84" t="s">
        <v>367</v>
      </c>
      <c r="P13" s="93" t="s">
        <v>1492</v>
      </c>
      <c r="Q13" s="99" t="s">
        <v>382</v>
      </c>
      <c r="R13" s="100" t="s">
        <v>1230</v>
      </c>
      <c r="S13" s="101" t="s">
        <v>362</v>
      </c>
      <c r="T13" s="101" t="s">
        <v>362</v>
      </c>
      <c r="U13" s="99" t="s">
        <v>635</v>
      </c>
      <c r="V13" s="101" t="s">
        <v>362</v>
      </c>
      <c r="W13" s="101" t="s">
        <v>598</v>
      </c>
      <c r="X13" s="101" t="s">
        <v>1493</v>
      </c>
      <c r="Y13" s="101" t="s">
        <v>103</v>
      </c>
      <c r="Z13" s="93" t="s">
        <v>1507</v>
      </c>
    </row>
    <row r="14" spans="1:27" ht="22.5" customHeight="1" x14ac:dyDescent="0.3">
      <c r="A14" s="91" t="s">
        <v>1697</v>
      </c>
      <c r="B14" s="92" t="s">
        <v>618</v>
      </c>
      <c r="C14" s="93" t="s">
        <v>383</v>
      </c>
      <c r="D14" s="94" t="s">
        <v>356</v>
      </c>
      <c r="E14" s="95" t="s">
        <v>373</v>
      </c>
      <c r="F14" s="96" t="s">
        <v>358</v>
      </c>
      <c r="G14" s="97" t="s">
        <v>592</v>
      </c>
      <c r="H14" s="97" t="s">
        <v>596</v>
      </c>
      <c r="I14" s="97">
        <v>300</v>
      </c>
      <c r="J14" s="93" t="s">
        <v>1592</v>
      </c>
      <c r="K14" s="98" t="s">
        <v>86</v>
      </c>
      <c r="L14" s="93" t="s">
        <v>633</v>
      </c>
      <c r="M14" s="84" t="s">
        <v>579</v>
      </c>
      <c r="N14" s="84" t="s">
        <v>371</v>
      </c>
      <c r="O14" s="84" t="s">
        <v>367</v>
      </c>
      <c r="P14" s="93" t="s">
        <v>1492</v>
      </c>
      <c r="Q14" s="99" t="s">
        <v>382</v>
      </c>
      <c r="R14" s="100" t="s">
        <v>1230</v>
      </c>
      <c r="S14" s="101" t="s">
        <v>362</v>
      </c>
      <c r="T14" s="101" t="s">
        <v>362</v>
      </c>
      <c r="U14" s="99" t="s">
        <v>635</v>
      </c>
      <c r="V14" s="101" t="s">
        <v>362</v>
      </c>
      <c r="W14" s="101" t="s">
        <v>598</v>
      </c>
      <c r="X14" s="101" t="s">
        <v>1493</v>
      </c>
      <c r="Y14" s="101" t="s">
        <v>103</v>
      </c>
      <c r="Z14" s="93" t="s">
        <v>1748</v>
      </c>
    </row>
    <row r="15" spans="1:27" ht="22.5" customHeight="1" x14ac:dyDescent="0.3">
      <c r="A15" s="91" t="s">
        <v>1509</v>
      </c>
      <c r="B15" s="92" t="s">
        <v>618</v>
      </c>
      <c r="C15" s="93" t="s">
        <v>383</v>
      </c>
      <c r="D15" s="94" t="s">
        <v>356</v>
      </c>
      <c r="E15" s="95" t="s">
        <v>373</v>
      </c>
      <c r="F15" s="96" t="s">
        <v>358</v>
      </c>
      <c r="G15" s="97" t="s">
        <v>597</v>
      </c>
      <c r="H15" s="97" t="s">
        <v>596</v>
      </c>
      <c r="I15" s="97">
        <v>400</v>
      </c>
      <c r="J15" s="93" t="s">
        <v>1592</v>
      </c>
      <c r="K15" s="98" t="s">
        <v>86</v>
      </c>
      <c r="L15" s="93" t="s">
        <v>633</v>
      </c>
      <c r="M15" s="84" t="s">
        <v>579</v>
      </c>
      <c r="N15" s="84" t="s">
        <v>371</v>
      </c>
      <c r="O15" s="84" t="s">
        <v>367</v>
      </c>
      <c r="P15" s="93" t="s">
        <v>361</v>
      </c>
      <c r="Q15" s="99" t="s">
        <v>382</v>
      </c>
      <c r="R15" s="100" t="s">
        <v>1230</v>
      </c>
      <c r="S15" s="101" t="s">
        <v>362</v>
      </c>
      <c r="T15" s="101" t="s">
        <v>362</v>
      </c>
      <c r="U15" s="99" t="s">
        <v>635</v>
      </c>
      <c r="V15" s="101" t="s">
        <v>103</v>
      </c>
      <c r="W15" s="101" t="s">
        <v>598</v>
      </c>
      <c r="X15" s="101" t="s">
        <v>103</v>
      </c>
      <c r="Y15" s="101" t="s">
        <v>103</v>
      </c>
      <c r="Z15" s="93" t="s">
        <v>1697</v>
      </c>
    </row>
    <row r="16" spans="1:27" ht="22.5" customHeight="1" x14ac:dyDescent="0.3">
      <c r="A16" s="91" t="s">
        <v>1631</v>
      </c>
      <c r="B16" s="92" t="s">
        <v>619</v>
      </c>
      <c r="C16" s="93" t="s">
        <v>383</v>
      </c>
      <c r="D16" s="94" t="s">
        <v>377</v>
      </c>
      <c r="E16" s="95" t="s">
        <v>373</v>
      </c>
      <c r="F16" s="96" t="s">
        <v>358</v>
      </c>
      <c r="G16" s="97" t="s">
        <v>597</v>
      </c>
      <c r="H16" s="97" t="s">
        <v>596</v>
      </c>
      <c r="I16" s="97">
        <v>400</v>
      </c>
      <c r="J16" s="93" t="s">
        <v>1592</v>
      </c>
      <c r="K16" s="98" t="s">
        <v>86</v>
      </c>
      <c r="L16" s="93" t="s">
        <v>633</v>
      </c>
      <c r="M16" s="84" t="s">
        <v>580</v>
      </c>
      <c r="N16" s="84" t="s">
        <v>371</v>
      </c>
      <c r="O16" s="84" t="s">
        <v>367</v>
      </c>
      <c r="P16" s="93" t="s">
        <v>1492</v>
      </c>
      <c r="Q16" s="99" t="s">
        <v>382</v>
      </c>
      <c r="R16" s="100" t="s">
        <v>1230</v>
      </c>
      <c r="S16" s="101" t="s">
        <v>362</v>
      </c>
      <c r="T16" s="101" t="s">
        <v>362</v>
      </c>
      <c r="U16" s="99" t="s">
        <v>635</v>
      </c>
      <c r="V16" s="101" t="s">
        <v>103</v>
      </c>
      <c r="W16" s="101" t="s">
        <v>598</v>
      </c>
      <c r="X16" s="101" t="s">
        <v>600</v>
      </c>
      <c r="Y16" s="101" t="s">
        <v>103</v>
      </c>
      <c r="Z16" s="93" t="s">
        <v>1089</v>
      </c>
    </row>
    <row r="17" spans="1:26" ht="22.5" customHeight="1" x14ac:dyDescent="0.3">
      <c r="A17" s="91" t="s">
        <v>1510</v>
      </c>
      <c r="B17" s="92" t="s">
        <v>619</v>
      </c>
      <c r="C17" s="93" t="s">
        <v>383</v>
      </c>
      <c r="D17" s="94" t="s">
        <v>356</v>
      </c>
      <c r="E17" s="95" t="s">
        <v>373</v>
      </c>
      <c r="F17" s="96" t="s">
        <v>358</v>
      </c>
      <c r="G17" s="97" t="s">
        <v>592</v>
      </c>
      <c r="H17" s="97" t="s">
        <v>596</v>
      </c>
      <c r="I17" s="97">
        <v>300</v>
      </c>
      <c r="J17" s="93" t="s">
        <v>1592</v>
      </c>
      <c r="K17" s="98" t="s">
        <v>86</v>
      </c>
      <c r="L17" s="93" t="s">
        <v>633</v>
      </c>
      <c r="M17" s="84" t="s">
        <v>579</v>
      </c>
      <c r="N17" s="84" t="s">
        <v>371</v>
      </c>
      <c r="O17" s="84" t="s">
        <v>367</v>
      </c>
      <c r="P17" s="93" t="s">
        <v>361</v>
      </c>
      <c r="Q17" s="99" t="s">
        <v>382</v>
      </c>
      <c r="R17" s="100" t="s">
        <v>1230</v>
      </c>
      <c r="S17" s="101" t="s">
        <v>362</v>
      </c>
      <c r="T17" s="101" t="s">
        <v>362</v>
      </c>
      <c r="U17" s="99" t="s">
        <v>635</v>
      </c>
      <c r="V17" s="101" t="s">
        <v>362</v>
      </c>
      <c r="W17" s="101" t="s">
        <v>598</v>
      </c>
      <c r="X17" s="101" t="s">
        <v>103</v>
      </c>
      <c r="Y17" s="101" t="s">
        <v>103</v>
      </c>
      <c r="Z17" s="93" t="s">
        <v>1090</v>
      </c>
    </row>
    <row r="18" spans="1:26" ht="22.5" customHeight="1" x14ac:dyDescent="0.3">
      <c r="A18" s="91" t="s">
        <v>1511</v>
      </c>
      <c r="B18" s="92" t="s">
        <v>621</v>
      </c>
      <c r="C18" s="93" t="s">
        <v>355</v>
      </c>
      <c r="D18" s="94" t="s">
        <v>356</v>
      </c>
      <c r="E18" s="95" t="s">
        <v>357</v>
      </c>
      <c r="F18" s="96" t="s">
        <v>358</v>
      </c>
      <c r="G18" s="97" t="s">
        <v>592</v>
      </c>
      <c r="H18" s="97" t="s">
        <v>596</v>
      </c>
      <c r="I18" s="97">
        <v>300</v>
      </c>
      <c r="J18" s="93" t="s">
        <v>1592</v>
      </c>
      <c r="K18" s="98" t="s">
        <v>86</v>
      </c>
      <c r="L18" s="93" t="s">
        <v>633</v>
      </c>
      <c r="M18" s="84" t="s">
        <v>580</v>
      </c>
      <c r="N18" s="84" t="s">
        <v>359</v>
      </c>
      <c r="O18" s="84" t="s">
        <v>360</v>
      </c>
      <c r="P18" s="93" t="s">
        <v>361</v>
      </c>
      <c r="Q18" s="99" t="s">
        <v>382</v>
      </c>
      <c r="R18" s="100" t="s">
        <v>1230</v>
      </c>
      <c r="S18" s="101" t="s">
        <v>362</v>
      </c>
      <c r="T18" s="101" t="s">
        <v>362</v>
      </c>
      <c r="U18" s="99" t="s">
        <v>554</v>
      </c>
      <c r="V18" s="101" t="s">
        <v>103</v>
      </c>
      <c r="W18" s="101" t="s">
        <v>598</v>
      </c>
      <c r="X18" s="101" t="s">
        <v>103</v>
      </c>
      <c r="Y18" s="101" t="s">
        <v>103</v>
      </c>
      <c r="Z18" s="93" t="s">
        <v>1103</v>
      </c>
    </row>
    <row r="19" spans="1:26" ht="22.5" customHeight="1" x14ac:dyDescent="0.3">
      <c r="A19" s="91" t="s">
        <v>305</v>
      </c>
      <c r="B19" s="92" t="s">
        <v>623</v>
      </c>
      <c r="C19" s="93" t="s">
        <v>355</v>
      </c>
      <c r="D19" s="94" t="s">
        <v>356</v>
      </c>
      <c r="E19" s="95" t="s">
        <v>373</v>
      </c>
      <c r="F19" s="96" t="s">
        <v>358</v>
      </c>
      <c r="G19" s="97" t="s">
        <v>592</v>
      </c>
      <c r="H19" s="97" t="s">
        <v>596</v>
      </c>
      <c r="I19" s="97">
        <v>400</v>
      </c>
      <c r="J19" s="93" t="s">
        <v>1592</v>
      </c>
      <c r="K19" s="98" t="s">
        <v>86</v>
      </c>
      <c r="L19" s="93" t="s">
        <v>628</v>
      </c>
      <c r="M19" s="84" t="s">
        <v>375</v>
      </c>
      <c r="N19" s="84" t="s">
        <v>371</v>
      </c>
      <c r="O19" s="84" t="s">
        <v>367</v>
      </c>
      <c r="P19" s="93" t="s">
        <v>361</v>
      </c>
      <c r="Q19" s="99" t="s">
        <v>560</v>
      </c>
      <c r="R19" s="100" t="s">
        <v>1230</v>
      </c>
      <c r="S19" s="101" t="s">
        <v>362</v>
      </c>
      <c r="T19" s="101" t="s">
        <v>362</v>
      </c>
      <c r="U19" s="99" t="s">
        <v>635</v>
      </c>
      <c r="V19" s="101" t="s">
        <v>103</v>
      </c>
      <c r="W19" s="101" t="s">
        <v>598</v>
      </c>
      <c r="X19" s="101" t="s">
        <v>103</v>
      </c>
      <c r="Y19" s="101" t="s">
        <v>103</v>
      </c>
      <c r="Z19" s="93" t="s">
        <v>1639</v>
      </c>
    </row>
    <row r="20" spans="1:26" ht="22.5" customHeight="1" x14ac:dyDescent="0.3">
      <c r="A20" s="91" t="s">
        <v>312</v>
      </c>
      <c r="B20" s="92" t="s">
        <v>1591</v>
      </c>
      <c r="C20" s="93" t="s">
        <v>355</v>
      </c>
      <c r="D20" s="94" t="s">
        <v>356</v>
      </c>
      <c r="E20" s="95" t="s">
        <v>373</v>
      </c>
      <c r="F20" s="96" t="s">
        <v>358</v>
      </c>
      <c r="G20" s="97" t="s">
        <v>597</v>
      </c>
      <c r="H20" s="97" t="s">
        <v>602</v>
      </c>
      <c r="I20" s="97">
        <v>400</v>
      </c>
      <c r="J20" s="93" t="s">
        <v>1593</v>
      </c>
      <c r="K20" s="98" t="s">
        <v>814</v>
      </c>
      <c r="L20" s="93" t="s">
        <v>628</v>
      </c>
      <c r="M20" s="84" t="s">
        <v>376</v>
      </c>
      <c r="N20" s="84" t="s">
        <v>371</v>
      </c>
      <c r="O20" s="84" t="s">
        <v>367</v>
      </c>
      <c r="P20" s="93" t="s">
        <v>361</v>
      </c>
      <c r="Q20" s="99" t="s">
        <v>560</v>
      </c>
      <c r="R20" s="100" t="s">
        <v>1230</v>
      </c>
      <c r="S20" s="101" t="s">
        <v>362</v>
      </c>
      <c r="T20" s="101" t="s">
        <v>362</v>
      </c>
      <c r="U20" s="99" t="s">
        <v>635</v>
      </c>
      <c r="V20" s="101" t="s">
        <v>362</v>
      </c>
      <c r="W20" s="101" t="s">
        <v>598</v>
      </c>
      <c r="X20" s="101" t="s">
        <v>103</v>
      </c>
      <c r="Y20" s="101" t="s">
        <v>103</v>
      </c>
      <c r="Z20" s="93" t="s">
        <v>1595</v>
      </c>
    </row>
    <row r="21" spans="1:26" ht="22.5" customHeight="1" x14ac:dyDescent="0.3">
      <c r="A21" s="91" t="s">
        <v>1512</v>
      </c>
      <c r="B21" s="92" t="s">
        <v>1591</v>
      </c>
      <c r="C21" s="93" t="s">
        <v>355</v>
      </c>
      <c r="D21" s="94" t="s">
        <v>356</v>
      </c>
      <c r="E21" s="95" t="s">
        <v>373</v>
      </c>
      <c r="F21" s="96" t="s">
        <v>386</v>
      </c>
      <c r="G21" s="97" t="s">
        <v>636</v>
      </c>
      <c r="H21" s="97" t="s">
        <v>602</v>
      </c>
      <c r="I21" s="97">
        <v>500</v>
      </c>
      <c r="J21" s="93" t="s">
        <v>1593</v>
      </c>
      <c r="K21" s="98" t="s">
        <v>814</v>
      </c>
      <c r="L21" s="93" t="s">
        <v>628</v>
      </c>
      <c r="M21" s="84" t="s">
        <v>376</v>
      </c>
      <c r="N21" s="84" t="s">
        <v>371</v>
      </c>
      <c r="O21" s="84" t="s">
        <v>367</v>
      </c>
      <c r="P21" s="93" t="s">
        <v>361</v>
      </c>
      <c r="Q21" s="99" t="s">
        <v>560</v>
      </c>
      <c r="R21" s="100" t="s">
        <v>1230</v>
      </c>
      <c r="S21" s="101" t="s">
        <v>362</v>
      </c>
      <c r="T21" s="101" t="s">
        <v>362</v>
      </c>
      <c r="U21" s="99" t="s">
        <v>635</v>
      </c>
      <c r="V21" s="101" t="s">
        <v>362</v>
      </c>
      <c r="W21" s="101" t="s">
        <v>598</v>
      </c>
      <c r="X21" s="101" t="s">
        <v>103</v>
      </c>
      <c r="Y21" s="101" t="s">
        <v>103</v>
      </c>
      <c r="Z21" s="93" t="s">
        <v>313</v>
      </c>
    </row>
    <row r="22" spans="1:26" ht="37.5" customHeight="1" x14ac:dyDescent="0.3">
      <c r="A22" s="102" t="s">
        <v>553</v>
      </c>
      <c r="B22" s="103"/>
      <c r="C22" s="103"/>
      <c r="D22" s="103"/>
      <c r="E22" s="105"/>
      <c r="F22" s="103"/>
      <c r="G22" s="104"/>
      <c r="H22" s="104"/>
      <c r="I22" s="104"/>
      <c r="J22" s="103"/>
      <c r="K22" s="103"/>
      <c r="L22" s="103"/>
      <c r="M22" s="103"/>
      <c r="N22" s="103"/>
      <c r="O22" s="103"/>
      <c r="P22" s="103"/>
      <c r="Q22" s="105"/>
      <c r="R22" s="105"/>
      <c r="S22" s="105"/>
      <c r="T22" s="105"/>
      <c r="U22" s="105"/>
      <c r="V22" s="105"/>
      <c r="W22" s="103"/>
      <c r="X22" s="105"/>
      <c r="Y22" s="105"/>
      <c r="Z22" s="103"/>
    </row>
    <row r="23" spans="1:26" ht="22.5" customHeight="1" x14ac:dyDescent="0.3">
      <c r="A23" s="91" t="s">
        <v>1191</v>
      </c>
      <c r="B23" s="92" t="s">
        <v>610</v>
      </c>
      <c r="C23" s="93" t="s">
        <v>372</v>
      </c>
      <c r="D23" s="94" t="s">
        <v>356</v>
      </c>
      <c r="E23" s="95" t="s">
        <v>363</v>
      </c>
      <c r="F23" s="96" t="s">
        <v>358</v>
      </c>
      <c r="G23" s="97" t="s">
        <v>595</v>
      </c>
      <c r="H23" s="97" t="s">
        <v>596</v>
      </c>
      <c r="I23" s="97">
        <v>220</v>
      </c>
      <c r="J23" s="93" t="s">
        <v>1592</v>
      </c>
      <c r="K23" s="98" t="s">
        <v>135</v>
      </c>
      <c r="L23" s="93" t="s">
        <v>627</v>
      </c>
      <c r="M23" s="84" t="s">
        <v>438</v>
      </c>
      <c r="N23" s="84" t="s">
        <v>359</v>
      </c>
      <c r="O23" s="84" t="s">
        <v>360</v>
      </c>
      <c r="P23" s="93" t="s">
        <v>1156</v>
      </c>
      <c r="Q23" s="99" t="s">
        <v>103</v>
      </c>
      <c r="R23" s="100" t="s">
        <v>1230</v>
      </c>
      <c r="S23" s="101" t="s">
        <v>103</v>
      </c>
      <c r="T23" s="101" t="s">
        <v>362</v>
      </c>
      <c r="U23" s="99" t="s">
        <v>554</v>
      </c>
      <c r="V23" s="101" t="s">
        <v>103</v>
      </c>
      <c r="W23" s="101" t="s">
        <v>594</v>
      </c>
      <c r="X23" s="101" t="s">
        <v>103</v>
      </c>
      <c r="Y23" s="101" t="s">
        <v>103</v>
      </c>
      <c r="Z23" s="93" t="s">
        <v>59</v>
      </c>
    </row>
    <row r="24" spans="1:26" ht="22.5" customHeight="1" x14ac:dyDescent="0.3">
      <c r="A24" s="91" t="s">
        <v>1316</v>
      </c>
      <c r="B24" s="92" t="s">
        <v>610</v>
      </c>
      <c r="C24" s="93" t="s">
        <v>372</v>
      </c>
      <c r="D24" s="94" t="s">
        <v>356</v>
      </c>
      <c r="E24" s="95" t="s">
        <v>363</v>
      </c>
      <c r="F24" s="96" t="s">
        <v>358</v>
      </c>
      <c r="G24" s="97" t="s">
        <v>592</v>
      </c>
      <c r="H24" s="97" t="s">
        <v>596</v>
      </c>
      <c r="I24" s="97">
        <v>300</v>
      </c>
      <c r="J24" s="93" t="s">
        <v>1592</v>
      </c>
      <c r="K24" s="98" t="s">
        <v>135</v>
      </c>
      <c r="L24" s="93" t="s">
        <v>627</v>
      </c>
      <c r="M24" s="84" t="s">
        <v>438</v>
      </c>
      <c r="N24" s="84" t="s">
        <v>359</v>
      </c>
      <c r="O24" s="84" t="s">
        <v>360</v>
      </c>
      <c r="P24" s="93" t="s">
        <v>1156</v>
      </c>
      <c r="Q24" s="99" t="s">
        <v>103</v>
      </c>
      <c r="R24" s="100" t="s">
        <v>1230</v>
      </c>
      <c r="S24" s="101" t="s">
        <v>103</v>
      </c>
      <c r="T24" s="101" t="s">
        <v>362</v>
      </c>
      <c r="U24" s="99" t="s">
        <v>554</v>
      </c>
      <c r="V24" s="101" t="s">
        <v>103</v>
      </c>
      <c r="W24" s="101" t="s">
        <v>594</v>
      </c>
      <c r="X24" s="101" t="s">
        <v>103</v>
      </c>
      <c r="Y24" s="101" t="s">
        <v>103</v>
      </c>
      <c r="Z24" s="93" t="s">
        <v>1191</v>
      </c>
    </row>
    <row r="25" spans="1:26" ht="22.5" customHeight="1" x14ac:dyDescent="0.3">
      <c r="A25" s="91" t="s">
        <v>1105</v>
      </c>
      <c r="B25" s="92" t="s">
        <v>612</v>
      </c>
      <c r="C25" s="93" t="s">
        <v>372</v>
      </c>
      <c r="D25" s="94" t="s">
        <v>356</v>
      </c>
      <c r="E25" s="95" t="s">
        <v>373</v>
      </c>
      <c r="F25" s="96" t="s">
        <v>358</v>
      </c>
      <c r="G25" s="97" t="s">
        <v>592</v>
      </c>
      <c r="H25" s="97" t="s">
        <v>593</v>
      </c>
      <c r="I25" s="97">
        <v>300</v>
      </c>
      <c r="J25" s="93" t="s">
        <v>1593</v>
      </c>
      <c r="K25" s="98" t="s">
        <v>135</v>
      </c>
      <c r="L25" s="93" t="s">
        <v>627</v>
      </c>
      <c r="M25" s="84" t="s">
        <v>438</v>
      </c>
      <c r="N25" s="84" t="s">
        <v>359</v>
      </c>
      <c r="O25" s="84" t="s">
        <v>360</v>
      </c>
      <c r="P25" s="93" t="s">
        <v>1156</v>
      </c>
      <c r="Q25" s="99" t="s">
        <v>103</v>
      </c>
      <c r="R25" s="100" t="s">
        <v>1230</v>
      </c>
      <c r="S25" s="101" t="s">
        <v>362</v>
      </c>
      <c r="T25" s="101" t="s">
        <v>362</v>
      </c>
      <c r="U25" s="99" t="s">
        <v>554</v>
      </c>
      <c r="V25" s="101" t="s">
        <v>362</v>
      </c>
      <c r="W25" s="101" t="s">
        <v>594</v>
      </c>
      <c r="X25" s="101" t="s">
        <v>103</v>
      </c>
      <c r="Y25" s="101" t="s">
        <v>103</v>
      </c>
      <c r="Z25" s="93" t="s">
        <v>59</v>
      </c>
    </row>
    <row r="26" spans="1:26" ht="22.5" customHeight="1" x14ac:dyDescent="0.3">
      <c r="A26" s="91" t="s">
        <v>1106</v>
      </c>
      <c r="B26" s="92" t="s">
        <v>612</v>
      </c>
      <c r="C26" s="93" t="s">
        <v>372</v>
      </c>
      <c r="D26" s="94" t="s">
        <v>356</v>
      </c>
      <c r="E26" s="95" t="s">
        <v>373</v>
      </c>
      <c r="F26" s="96" t="s">
        <v>358</v>
      </c>
      <c r="G26" s="97" t="s">
        <v>592</v>
      </c>
      <c r="H26" s="97" t="s">
        <v>593</v>
      </c>
      <c r="I26" s="97">
        <v>300</v>
      </c>
      <c r="J26" s="93" t="s">
        <v>1593</v>
      </c>
      <c r="K26" s="98" t="s">
        <v>467</v>
      </c>
      <c r="L26" s="93" t="s">
        <v>627</v>
      </c>
      <c r="M26" s="84" t="s">
        <v>438</v>
      </c>
      <c r="N26" s="84" t="s">
        <v>359</v>
      </c>
      <c r="O26" s="84" t="s">
        <v>360</v>
      </c>
      <c r="P26" s="93" t="s">
        <v>1156</v>
      </c>
      <c r="Q26" s="99" t="s">
        <v>103</v>
      </c>
      <c r="R26" s="100" t="s">
        <v>1230</v>
      </c>
      <c r="S26" s="101" t="s">
        <v>362</v>
      </c>
      <c r="T26" s="101" t="s">
        <v>362</v>
      </c>
      <c r="U26" s="99" t="s">
        <v>554</v>
      </c>
      <c r="V26" s="101" t="s">
        <v>362</v>
      </c>
      <c r="W26" s="101" t="s">
        <v>594</v>
      </c>
      <c r="X26" s="101" t="s">
        <v>103</v>
      </c>
      <c r="Y26" s="101" t="s">
        <v>103</v>
      </c>
      <c r="Z26" s="93" t="s">
        <v>59</v>
      </c>
    </row>
    <row r="27" spans="1:26" ht="37.5" customHeight="1" x14ac:dyDescent="0.3">
      <c r="A27" s="102" t="s">
        <v>354</v>
      </c>
      <c r="B27" s="103"/>
      <c r="C27" s="103"/>
      <c r="D27" s="103"/>
      <c r="E27" s="105"/>
      <c r="F27" s="103"/>
      <c r="G27" s="104"/>
      <c r="H27" s="104"/>
      <c r="I27" s="104"/>
      <c r="J27" s="103"/>
      <c r="K27" s="103"/>
      <c r="L27" s="103"/>
      <c r="M27" s="103"/>
      <c r="N27" s="103"/>
      <c r="O27" s="103"/>
      <c r="P27" s="103"/>
      <c r="Q27" s="105"/>
      <c r="R27" s="105"/>
      <c r="S27" s="105"/>
      <c r="T27" s="105"/>
      <c r="U27" s="105"/>
      <c r="V27" s="105"/>
      <c r="W27" s="103"/>
      <c r="X27" s="105"/>
      <c r="Y27" s="105"/>
      <c r="Z27" s="103"/>
    </row>
    <row r="28" spans="1:26" ht="22.5" customHeight="1" x14ac:dyDescent="0.3">
      <c r="A28" s="91" t="s">
        <v>391</v>
      </c>
      <c r="B28" s="92" t="s">
        <v>606</v>
      </c>
      <c r="C28" s="93" t="s">
        <v>354</v>
      </c>
      <c r="D28" s="94" t="s">
        <v>356</v>
      </c>
      <c r="E28" s="95" t="s">
        <v>363</v>
      </c>
      <c r="F28" s="96" t="s">
        <v>358</v>
      </c>
      <c r="G28" s="97" t="s">
        <v>595</v>
      </c>
      <c r="H28" s="97" t="s">
        <v>596</v>
      </c>
      <c r="I28" s="97">
        <v>220</v>
      </c>
      <c r="J28" s="93" t="s">
        <v>1592</v>
      </c>
      <c r="K28" s="98" t="s">
        <v>21</v>
      </c>
      <c r="L28" s="93" t="s">
        <v>629</v>
      </c>
      <c r="M28" s="84" t="s">
        <v>398</v>
      </c>
      <c r="N28" s="84" t="s">
        <v>359</v>
      </c>
      <c r="O28" s="84" t="s">
        <v>360</v>
      </c>
      <c r="P28" s="93" t="s">
        <v>361</v>
      </c>
      <c r="Q28" s="99" t="s">
        <v>103</v>
      </c>
      <c r="R28" s="100" t="s">
        <v>1230</v>
      </c>
      <c r="S28" s="101" t="s">
        <v>103</v>
      </c>
      <c r="T28" s="101" t="s">
        <v>103</v>
      </c>
      <c r="U28" s="99" t="s">
        <v>630</v>
      </c>
      <c r="V28" s="101" t="s">
        <v>103</v>
      </c>
      <c r="W28" s="101" t="s">
        <v>594</v>
      </c>
      <c r="X28" s="101" t="s">
        <v>103</v>
      </c>
      <c r="Y28" s="101" t="s">
        <v>103</v>
      </c>
      <c r="Z28" s="93" t="s">
        <v>396</v>
      </c>
    </row>
    <row r="29" spans="1:26" ht="22.5" customHeight="1" x14ac:dyDescent="0.3">
      <c r="A29" s="91" t="s">
        <v>392</v>
      </c>
      <c r="B29" s="92" t="s">
        <v>606</v>
      </c>
      <c r="C29" s="93" t="s">
        <v>354</v>
      </c>
      <c r="D29" s="94" t="s">
        <v>356</v>
      </c>
      <c r="E29" s="95" t="s">
        <v>363</v>
      </c>
      <c r="F29" s="96" t="s">
        <v>358</v>
      </c>
      <c r="G29" s="97" t="s">
        <v>595</v>
      </c>
      <c r="H29" s="97" t="s">
        <v>596</v>
      </c>
      <c r="I29" s="97">
        <v>220</v>
      </c>
      <c r="J29" s="93" t="s">
        <v>1592</v>
      </c>
      <c r="K29" s="98" t="s">
        <v>21</v>
      </c>
      <c r="L29" s="93" t="s">
        <v>629</v>
      </c>
      <c r="M29" s="84" t="s">
        <v>399</v>
      </c>
      <c r="N29" s="84" t="s">
        <v>359</v>
      </c>
      <c r="O29" s="84" t="s">
        <v>360</v>
      </c>
      <c r="P29" s="93" t="s">
        <v>361</v>
      </c>
      <c r="Q29" s="99" t="s">
        <v>103</v>
      </c>
      <c r="R29" s="100" t="s">
        <v>1230</v>
      </c>
      <c r="S29" s="101" t="s">
        <v>103</v>
      </c>
      <c r="T29" s="101" t="s">
        <v>103</v>
      </c>
      <c r="U29" s="99" t="s">
        <v>630</v>
      </c>
      <c r="V29" s="101" t="s">
        <v>103</v>
      </c>
      <c r="W29" s="101" t="s">
        <v>594</v>
      </c>
      <c r="X29" s="101" t="s">
        <v>103</v>
      </c>
      <c r="Y29" s="101" t="s">
        <v>103</v>
      </c>
      <c r="Z29" s="93" t="s">
        <v>397</v>
      </c>
    </row>
    <row r="30" spans="1:26" ht="22.5" customHeight="1" x14ac:dyDescent="0.3">
      <c r="A30" s="91" t="s">
        <v>178</v>
      </c>
      <c r="B30" s="92" t="s">
        <v>606</v>
      </c>
      <c r="C30" s="93" t="s">
        <v>354</v>
      </c>
      <c r="D30" s="94" t="s">
        <v>356</v>
      </c>
      <c r="E30" s="95" t="s">
        <v>363</v>
      </c>
      <c r="F30" s="96" t="s">
        <v>358</v>
      </c>
      <c r="G30" s="97" t="s">
        <v>595</v>
      </c>
      <c r="H30" s="97" t="s">
        <v>596</v>
      </c>
      <c r="I30" s="97">
        <v>220</v>
      </c>
      <c r="J30" s="93" t="s">
        <v>1592</v>
      </c>
      <c r="K30" s="98" t="s">
        <v>21</v>
      </c>
      <c r="L30" s="93" t="s">
        <v>631</v>
      </c>
      <c r="M30" s="84" t="s">
        <v>365</v>
      </c>
      <c r="N30" s="84" t="s">
        <v>359</v>
      </c>
      <c r="O30" s="84" t="s">
        <v>360</v>
      </c>
      <c r="P30" s="93" t="s">
        <v>361</v>
      </c>
      <c r="Q30" s="99" t="s">
        <v>103</v>
      </c>
      <c r="R30" s="100" t="s">
        <v>1230</v>
      </c>
      <c r="S30" s="101" t="s">
        <v>103</v>
      </c>
      <c r="T30" s="101" t="s">
        <v>103</v>
      </c>
      <c r="U30" s="99" t="s">
        <v>630</v>
      </c>
      <c r="V30" s="101" t="s">
        <v>103</v>
      </c>
      <c r="W30" s="101" t="s">
        <v>594</v>
      </c>
      <c r="X30" s="101" t="s">
        <v>103</v>
      </c>
      <c r="Y30" s="101" t="s">
        <v>103</v>
      </c>
      <c r="Z30" s="93" t="s">
        <v>190</v>
      </c>
    </row>
    <row r="31" spans="1:26" ht="22.5" customHeight="1" x14ac:dyDescent="0.3">
      <c r="A31" s="91" t="s">
        <v>443</v>
      </c>
      <c r="B31" s="92" t="s">
        <v>606</v>
      </c>
      <c r="C31" s="93" t="s">
        <v>354</v>
      </c>
      <c r="D31" s="94" t="s">
        <v>356</v>
      </c>
      <c r="E31" s="95" t="s">
        <v>363</v>
      </c>
      <c r="F31" s="96" t="s">
        <v>358</v>
      </c>
      <c r="G31" s="97" t="s">
        <v>595</v>
      </c>
      <c r="H31" s="97" t="s">
        <v>596</v>
      </c>
      <c r="I31" s="97">
        <v>220</v>
      </c>
      <c r="J31" s="93" t="s">
        <v>1592</v>
      </c>
      <c r="K31" s="98" t="s">
        <v>21</v>
      </c>
      <c r="L31" s="93" t="s">
        <v>631</v>
      </c>
      <c r="M31" s="84" t="s">
        <v>365</v>
      </c>
      <c r="N31" s="84" t="s">
        <v>359</v>
      </c>
      <c r="O31" s="84" t="s">
        <v>367</v>
      </c>
      <c r="P31" s="93" t="s">
        <v>361</v>
      </c>
      <c r="Q31" s="99" t="s">
        <v>103</v>
      </c>
      <c r="R31" s="100" t="s">
        <v>1230</v>
      </c>
      <c r="S31" s="101" t="s">
        <v>103</v>
      </c>
      <c r="T31" s="101" t="s">
        <v>103</v>
      </c>
      <c r="U31" s="99" t="s">
        <v>630</v>
      </c>
      <c r="V31" s="101" t="s">
        <v>103</v>
      </c>
      <c r="W31" s="101" t="s">
        <v>594</v>
      </c>
      <c r="X31" s="101" t="s">
        <v>103</v>
      </c>
      <c r="Y31" s="101" t="s">
        <v>103</v>
      </c>
      <c r="Z31" s="93" t="s">
        <v>59</v>
      </c>
    </row>
    <row r="32" spans="1:26" ht="22.5" customHeight="1" x14ac:dyDescent="0.3">
      <c r="A32" s="91" t="s">
        <v>670</v>
      </c>
      <c r="B32" s="92" t="s">
        <v>885</v>
      </c>
      <c r="C32" s="93" t="s">
        <v>354</v>
      </c>
      <c r="D32" s="94" t="s">
        <v>356</v>
      </c>
      <c r="E32" s="95" t="s">
        <v>363</v>
      </c>
      <c r="F32" s="96" t="s">
        <v>358</v>
      </c>
      <c r="G32" s="97" t="s">
        <v>595</v>
      </c>
      <c r="H32" s="97" t="s">
        <v>596</v>
      </c>
      <c r="I32" s="97">
        <v>250</v>
      </c>
      <c r="J32" s="93" t="s">
        <v>1592</v>
      </c>
      <c r="K32" s="98" t="s">
        <v>86</v>
      </c>
      <c r="L32" s="93" t="s">
        <v>886</v>
      </c>
      <c r="M32" s="84" t="s">
        <v>888</v>
      </c>
      <c r="N32" s="84" t="s">
        <v>359</v>
      </c>
      <c r="O32" s="84" t="s">
        <v>367</v>
      </c>
      <c r="P32" s="93" t="s">
        <v>361</v>
      </c>
      <c r="Q32" s="99" t="s">
        <v>103</v>
      </c>
      <c r="R32" s="100" t="s">
        <v>1230</v>
      </c>
      <c r="S32" s="101" t="s">
        <v>103</v>
      </c>
      <c r="T32" s="101" t="s">
        <v>103</v>
      </c>
      <c r="U32" s="99" t="s">
        <v>554</v>
      </c>
      <c r="V32" s="101" t="s">
        <v>103</v>
      </c>
      <c r="W32" s="101" t="s">
        <v>594</v>
      </c>
      <c r="X32" s="101" t="s">
        <v>103</v>
      </c>
      <c r="Y32" s="101" t="s">
        <v>103</v>
      </c>
      <c r="Z32" s="93" t="s">
        <v>443</v>
      </c>
    </row>
    <row r="33" spans="1:26" ht="22.5" customHeight="1" x14ac:dyDescent="0.3">
      <c r="A33" s="91" t="s">
        <v>1337</v>
      </c>
      <c r="B33" s="92" t="s">
        <v>885</v>
      </c>
      <c r="C33" s="93" t="s">
        <v>354</v>
      </c>
      <c r="D33" s="94" t="s">
        <v>356</v>
      </c>
      <c r="E33" s="95" t="s">
        <v>363</v>
      </c>
      <c r="F33" s="96" t="s">
        <v>358</v>
      </c>
      <c r="G33" s="97" t="s">
        <v>595</v>
      </c>
      <c r="H33" s="97" t="s">
        <v>596</v>
      </c>
      <c r="I33" s="97">
        <v>250</v>
      </c>
      <c r="J33" s="93" t="s">
        <v>1592</v>
      </c>
      <c r="K33" s="98" t="s">
        <v>86</v>
      </c>
      <c r="L33" s="93" t="s">
        <v>886</v>
      </c>
      <c r="M33" s="84" t="s">
        <v>887</v>
      </c>
      <c r="N33" s="84" t="s">
        <v>359</v>
      </c>
      <c r="O33" s="84" t="s">
        <v>360</v>
      </c>
      <c r="P33" s="93" t="s">
        <v>1429</v>
      </c>
      <c r="Q33" s="99" t="s">
        <v>103</v>
      </c>
      <c r="R33" s="100" t="s">
        <v>1230</v>
      </c>
      <c r="S33" s="101" t="s">
        <v>103</v>
      </c>
      <c r="T33" s="101" t="s">
        <v>103</v>
      </c>
      <c r="U33" s="99" t="s">
        <v>554</v>
      </c>
      <c r="V33" s="101" t="s">
        <v>103</v>
      </c>
      <c r="W33" s="101" t="s">
        <v>594</v>
      </c>
      <c r="X33" s="101" t="s">
        <v>103</v>
      </c>
      <c r="Y33" s="101" t="s">
        <v>103</v>
      </c>
      <c r="Z33" s="93" t="s">
        <v>668</v>
      </c>
    </row>
    <row r="34" spans="1:26" ht="22.5" customHeight="1" x14ac:dyDescent="0.3">
      <c r="A34" s="91" t="s">
        <v>1338</v>
      </c>
      <c r="B34" s="92" t="s">
        <v>885</v>
      </c>
      <c r="C34" s="93" t="s">
        <v>354</v>
      </c>
      <c r="D34" s="94" t="s">
        <v>364</v>
      </c>
      <c r="E34" s="95" t="s">
        <v>363</v>
      </c>
      <c r="F34" s="96" t="s">
        <v>358</v>
      </c>
      <c r="G34" s="97" t="s">
        <v>595</v>
      </c>
      <c r="H34" s="97" t="s">
        <v>596</v>
      </c>
      <c r="I34" s="97">
        <v>250</v>
      </c>
      <c r="J34" s="93" t="s">
        <v>1592</v>
      </c>
      <c r="K34" s="98" t="s">
        <v>86</v>
      </c>
      <c r="L34" s="93" t="s">
        <v>886</v>
      </c>
      <c r="M34" s="84" t="s">
        <v>888</v>
      </c>
      <c r="N34" s="84" t="s">
        <v>359</v>
      </c>
      <c r="O34" s="84" t="s">
        <v>360</v>
      </c>
      <c r="P34" s="93" t="s">
        <v>1429</v>
      </c>
      <c r="Q34" s="99" t="s">
        <v>103</v>
      </c>
      <c r="R34" s="100" t="s">
        <v>1230</v>
      </c>
      <c r="S34" s="101" t="s">
        <v>103</v>
      </c>
      <c r="T34" s="101" t="s">
        <v>103</v>
      </c>
      <c r="U34" s="99" t="s">
        <v>554</v>
      </c>
      <c r="V34" s="101" t="s">
        <v>103</v>
      </c>
      <c r="W34" s="101" t="s">
        <v>594</v>
      </c>
      <c r="X34" s="101" t="s">
        <v>103</v>
      </c>
      <c r="Y34" s="101" t="s">
        <v>103</v>
      </c>
      <c r="Z34" s="93" t="s">
        <v>669</v>
      </c>
    </row>
    <row r="35" spans="1:26" ht="22.5" customHeight="1" x14ac:dyDescent="0.3">
      <c r="A35" s="91" t="s">
        <v>1339</v>
      </c>
      <c r="B35" s="92" t="s">
        <v>885</v>
      </c>
      <c r="C35" s="93" t="s">
        <v>354</v>
      </c>
      <c r="D35" s="94" t="s">
        <v>364</v>
      </c>
      <c r="E35" s="95" t="s">
        <v>363</v>
      </c>
      <c r="F35" s="96" t="s">
        <v>358</v>
      </c>
      <c r="G35" s="97" t="s">
        <v>595</v>
      </c>
      <c r="H35" s="97" t="s">
        <v>596</v>
      </c>
      <c r="I35" s="97">
        <v>250</v>
      </c>
      <c r="J35" s="93" t="s">
        <v>1592</v>
      </c>
      <c r="K35" s="98" t="s">
        <v>86</v>
      </c>
      <c r="L35" s="93" t="s">
        <v>886</v>
      </c>
      <c r="M35" s="84" t="s">
        <v>888</v>
      </c>
      <c r="N35" s="84" t="s">
        <v>359</v>
      </c>
      <c r="O35" s="84" t="s">
        <v>367</v>
      </c>
      <c r="P35" s="93" t="s">
        <v>1429</v>
      </c>
      <c r="Q35" s="99" t="s">
        <v>103</v>
      </c>
      <c r="R35" s="100" t="s">
        <v>1230</v>
      </c>
      <c r="S35" s="101" t="s">
        <v>103</v>
      </c>
      <c r="T35" s="101" t="s">
        <v>103</v>
      </c>
      <c r="U35" s="99" t="s">
        <v>554</v>
      </c>
      <c r="V35" s="101" t="s">
        <v>103</v>
      </c>
      <c r="W35" s="101" t="s">
        <v>594</v>
      </c>
      <c r="X35" s="101" t="s">
        <v>103</v>
      </c>
      <c r="Y35" s="101" t="s">
        <v>103</v>
      </c>
      <c r="Z35" s="93" t="s">
        <v>670</v>
      </c>
    </row>
    <row r="36" spans="1:26" ht="22.5" customHeight="1" x14ac:dyDescent="0.3">
      <c r="A36" s="91" t="s">
        <v>692</v>
      </c>
      <c r="B36" s="92" t="s">
        <v>607</v>
      </c>
      <c r="C36" s="93" t="s">
        <v>354</v>
      </c>
      <c r="D36" s="94" t="s">
        <v>356</v>
      </c>
      <c r="E36" s="95" t="s">
        <v>363</v>
      </c>
      <c r="F36" s="96" t="s">
        <v>358</v>
      </c>
      <c r="G36" s="97" t="s">
        <v>595</v>
      </c>
      <c r="H36" s="97" t="s">
        <v>596</v>
      </c>
      <c r="I36" s="97">
        <v>220</v>
      </c>
      <c r="J36" s="93" t="s">
        <v>1592</v>
      </c>
      <c r="K36" s="98" t="s">
        <v>21</v>
      </c>
      <c r="L36" s="93" t="s">
        <v>889</v>
      </c>
      <c r="M36" s="84" t="s">
        <v>890</v>
      </c>
      <c r="N36" s="84" t="s">
        <v>359</v>
      </c>
      <c r="O36" s="84" t="s">
        <v>360</v>
      </c>
      <c r="P36" s="93" t="s">
        <v>361</v>
      </c>
      <c r="Q36" s="99" t="s">
        <v>103</v>
      </c>
      <c r="R36" s="100" t="s">
        <v>1230</v>
      </c>
      <c r="S36" s="101" t="s">
        <v>103</v>
      </c>
      <c r="T36" s="101" t="s">
        <v>103</v>
      </c>
      <c r="U36" s="99" t="s">
        <v>630</v>
      </c>
      <c r="V36" s="101" t="s">
        <v>103</v>
      </c>
      <c r="W36" s="101" t="s">
        <v>594</v>
      </c>
      <c r="X36" s="101" t="s">
        <v>103</v>
      </c>
      <c r="Y36" s="101" t="s">
        <v>103</v>
      </c>
      <c r="Z36" s="93" t="s">
        <v>59</v>
      </c>
    </row>
    <row r="37" spans="1:26" ht="22.5" customHeight="1" x14ac:dyDescent="0.3">
      <c r="A37" s="91" t="s">
        <v>1474</v>
      </c>
      <c r="B37" s="92" t="s">
        <v>891</v>
      </c>
      <c r="C37" s="93" t="s">
        <v>354</v>
      </c>
      <c r="D37" s="94" t="s">
        <v>356</v>
      </c>
      <c r="E37" s="95" t="s">
        <v>363</v>
      </c>
      <c r="F37" s="96" t="s">
        <v>358</v>
      </c>
      <c r="G37" s="97" t="s">
        <v>595</v>
      </c>
      <c r="H37" s="97" t="s">
        <v>596</v>
      </c>
      <c r="I37" s="97">
        <v>250</v>
      </c>
      <c r="J37" s="93" t="s">
        <v>1592</v>
      </c>
      <c r="K37" s="98" t="s">
        <v>86</v>
      </c>
      <c r="L37" s="93" t="s">
        <v>1490</v>
      </c>
      <c r="M37" s="84" t="s">
        <v>1491</v>
      </c>
      <c r="N37" s="84" t="s">
        <v>359</v>
      </c>
      <c r="O37" s="84" t="s">
        <v>360</v>
      </c>
      <c r="P37" s="93" t="s">
        <v>1429</v>
      </c>
      <c r="Q37" s="99" t="s">
        <v>103</v>
      </c>
      <c r="R37" s="100" t="s">
        <v>1230</v>
      </c>
      <c r="S37" s="101" t="s">
        <v>103</v>
      </c>
      <c r="T37" s="101" t="s">
        <v>103</v>
      </c>
      <c r="U37" s="99" t="s">
        <v>554</v>
      </c>
      <c r="V37" s="101" t="s">
        <v>103</v>
      </c>
      <c r="W37" s="101" t="s">
        <v>594</v>
      </c>
      <c r="X37" s="101" t="s">
        <v>103</v>
      </c>
      <c r="Y37" s="101" t="s">
        <v>103</v>
      </c>
      <c r="Z37" s="93" t="s">
        <v>692</v>
      </c>
    </row>
    <row r="38" spans="1:26" ht="22.5" customHeight="1" x14ac:dyDescent="0.3">
      <c r="A38" s="91" t="s">
        <v>195</v>
      </c>
      <c r="B38" s="92" t="s">
        <v>607</v>
      </c>
      <c r="C38" s="93" t="s">
        <v>354</v>
      </c>
      <c r="D38" s="94" t="s">
        <v>356</v>
      </c>
      <c r="E38" s="95" t="s">
        <v>363</v>
      </c>
      <c r="F38" s="96" t="s">
        <v>358</v>
      </c>
      <c r="G38" s="97" t="s">
        <v>595</v>
      </c>
      <c r="H38" s="97" t="s">
        <v>596</v>
      </c>
      <c r="I38" s="97">
        <v>220</v>
      </c>
      <c r="J38" s="93" t="s">
        <v>1592</v>
      </c>
      <c r="K38" s="98" t="s">
        <v>21</v>
      </c>
      <c r="L38" s="93" t="s">
        <v>632</v>
      </c>
      <c r="M38" s="84" t="s">
        <v>368</v>
      </c>
      <c r="N38" s="84" t="s">
        <v>359</v>
      </c>
      <c r="O38" s="84" t="s">
        <v>367</v>
      </c>
      <c r="P38" s="93" t="s">
        <v>361</v>
      </c>
      <c r="Q38" s="99" t="s">
        <v>103</v>
      </c>
      <c r="R38" s="100" t="s">
        <v>1230</v>
      </c>
      <c r="S38" s="101" t="s">
        <v>103</v>
      </c>
      <c r="T38" s="101" t="s">
        <v>103</v>
      </c>
      <c r="U38" s="99" t="s">
        <v>630</v>
      </c>
      <c r="V38" s="101" t="s">
        <v>103</v>
      </c>
      <c r="W38" s="101" t="s">
        <v>594</v>
      </c>
      <c r="X38" s="101" t="s">
        <v>103</v>
      </c>
      <c r="Y38" s="101" t="s">
        <v>103</v>
      </c>
      <c r="Z38" s="93" t="s">
        <v>369</v>
      </c>
    </row>
    <row r="39" spans="1:26" ht="22.5" customHeight="1" x14ac:dyDescent="0.3">
      <c r="A39" s="91" t="s">
        <v>704</v>
      </c>
      <c r="B39" s="92" t="s">
        <v>891</v>
      </c>
      <c r="C39" s="93" t="s">
        <v>354</v>
      </c>
      <c r="D39" s="94" t="s">
        <v>356</v>
      </c>
      <c r="E39" s="95" t="s">
        <v>363</v>
      </c>
      <c r="F39" s="96" t="s">
        <v>358</v>
      </c>
      <c r="G39" s="97" t="s">
        <v>595</v>
      </c>
      <c r="H39" s="97" t="s">
        <v>596</v>
      </c>
      <c r="I39" s="97">
        <v>250</v>
      </c>
      <c r="J39" s="93" t="s">
        <v>1592</v>
      </c>
      <c r="K39" s="98" t="s">
        <v>86</v>
      </c>
      <c r="L39" s="93" t="s">
        <v>627</v>
      </c>
      <c r="M39" s="84" t="s">
        <v>555</v>
      </c>
      <c r="N39" s="84" t="s">
        <v>359</v>
      </c>
      <c r="O39" s="84" t="s">
        <v>360</v>
      </c>
      <c r="P39" s="93" t="s">
        <v>361</v>
      </c>
      <c r="Q39" s="99" t="s">
        <v>103</v>
      </c>
      <c r="R39" s="100" t="s">
        <v>1230</v>
      </c>
      <c r="S39" s="101" t="s">
        <v>103</v>
      </c>
      <c r="T39" s="101" t="s">
        <v>103</v>
      </c>
      <c r="U39" s="99" t="s">
        <v>554</v>
      </c>
      <c r="V39" s="101" t="s">
        <v>103</v>
      </c>
      <c r="W39" s="101" t="s">
        <v>594</v>
      </c>
      <c r="X39" s="101" t="s">
        <v>103</v>
      </c>
      <c r="Y39" s="101" t="s">
        <v>103</v>
      </c>
      <c r="Z39" s="93" t="s">
        <v>193</v>
      </c>
    </row>
    <row r="40" spans="1:26" ht="22.5" customHeight="1" x14ac:dyDescent="0.3">
      <c r="A40" s="91" t="s">
        <v>706</v>
      </c>
      <c r="B40" s="92" t="s">
        <v>891</v>
      </c>
      <c r="C40" s="93" t="s">
        <v>354</v>
      </c>
      <c r="D40" s="94" t="s">
        <v>356</v>
      </c>
      <c r="E40" s="95" t="s">
        <v>363</v>
      </c>
      <c r="F40" s="96" t="s">
        <v>358</v>
      </c>
      <c r="G40" s="97" t="s">
        <v>595</v>
      </c>
      <c r="H40" s="97" t="s">
        <v>596</v>
      </c>
      <c r="I40" s="97">
        <v>250</v>
      </c>
      <c r="J40" s="93" t="s">
        <v>1592</v>
      </c>
      <c r="K40" s="98" t="s">
        <v>86</v>
      </c>
      <c r="L40" s="93" t="s">
        <v>627</v>
      </c>
      <c r="M40" s="84" t="s">
        <v>438</v>
      </c>
      <c r="N40" s="84" t="s">
        <v>359</v>
      </c>
      <c r="O40" s="84" t="s">
        <v>360</v>
      </c>
      <c r="P40" s="93" t="s">
        <v>361</v>
      </c>
      <c r="Q40" s="99" t="s">
        <v>103</v>
      </c>
      <c r="R40" s="100" t="s">
        <v>1230</v>
      </c>
      <c r="S40" s="101" t="s">
        <v>103</v>
      </c>
      <c r="T40" s="101" t="s">
        <v>103</v>
      </c>
      <c r="U40" s="99" t="s">
        <v>554</v>
      </c>
      <c r="V40" s="101" t="s">
        <v>103</v>
      </c>
      <c r="W40" s="101" t="s">
        <v>594</v>
      </c>
      <c r="X40" s="101" t="s">
        <v>103</v>
      </c>
      <c r="Y40" s="101" t="s">
        <v>103</v>
      </c>
      <c r="Z40" s="93" t="s">
        <v>194</v>
      </c>
    </row>
    <row r="41" spans="1:26" ht="22.5" customHeight="1" x14ac:dyDescent="0.3">
      <c r="A41" s="91" t="s">
        <v>707</v>
      </c>
      <c r="B41" s="92" t="s">
        <v>891</v>
      </c>
      <c r="C41" s="93" t="s">
        <v>354</v>
      </c>
      <c r="D41" s="94" t="s">
        <v>356</v>
      </c>
      <c r="E41" s="95" t="s">
        <v>363</v>
      </c>
      <c r="F41" s="96" t="s">
        <v>358</v>
      </c>
      <c r="G41" s="97" t="s">
        <v>595</v>
      </c>
      <c r="H41" s="97" t="s">
        <v>596</v>
      </c>
      <c r="I41" s="97">
        <v>250</v>
      </c>
      <c r="J41" s="93" t="s">
        <v>1592</v>
      </c>
      <c r="K41" s="98" t="s">
        <v>86</v>
      </c>
      <c r="L41" s="93" t="s">
        <v>627</v>
      </c>
      <c r="M41" s="84" t="s">
        <v>438</v>
      </c>
      <c r="N41" s="84" t="s">
        <v>359</v>
      </c>
      <c r="O41" s="84" t="s">
        <v>367</v>
      </c>
      <c r="P41" s="93" t="s">
        <v>361</v>
      </c>
      <c r="Q41" s="99" t="s">
        <v>103</v>
      </c>
      <c r="R41" s="100" t="s">
        <v>1230</v>
      </c>
      <c r="S41" s="101" t="s">
        <v>103</v>
      </c>
      <c r="T41" s="101" t="s">
        <v>103</v>
      </c>
      <c r="U41" s="99" t="s">
        <v>554</v>
      </c>
      <c r="V41" s="101" t="s">
        <v>103</v>
      </c>
      <c r="W41" s="101" t="s">
        <v>594</v>
      </c>
      <c r="X41" s="101" t="s">
        <v>103</v>
      </c>
      <c r="Y41" s="101" t="s">
        <v>103</v>
      </c>
      <c r="Z41" s="93" t="s">
        <v>195</v>
      </c>
    </row>
    <row r="42" spans="1:26" ht="22.5" customHeight="1" x14ac:dyDescent="0.3">
      <c r="A42" s="91" t="s">
        <v>1344</v>
      </c>
      <c r="B42" s="92" t="s">
        <v>891</v>
      </c>
      <c r="C42" s="93" t="s">
        <v>354</v>
      </c>
      <c r="D42" s="94" t="s">
        <v>356</v>
      </c>
      <c r="E42" s="95" t="s">
        <v>363</v>
      </c>
      <c r="F42" s="96" t="s">
        <v>358</v>
      </c>
      <c r="G42" s="97" t="s">
        <v>595</v>
      </c>
      <c r="H42" s="97" t="s">
        <v>596</v>
      </c>
      <c r="I42" s="97">
        <v>250</v>
      </c>
      <c r="J42" s="93" t="s">
        <v>1592</v>
      </c>
      <c r="K42" s="98" t="s">
        <v>86</v>
      </c>
      <c r="L42" s="93" t="s">
        <v>627</v>
      </c>
      <c r="M42" s="84" t="s">
        <v>555</v>
      </c>
      <c r="N42" s="84" t="s">
        <v>359</v>
      </c>
      <c r="O42" s="84" t="s">
        <v>360</v>
      </c>
      <c r="P42" s="93" t="s">
        <v>1429</v>
      </c>
      <c r="Q42" s="99" t="s">
        <v>103</v>
      </c>
      <c r="R42" s="100" t="s">
        <v>1230</v>
      </c>
      <c r="S42" s="101" t="s">
        <v>103</v>
      </c>
      <c r="T42" s="101" t="s">
        <v>103</v>
      </c>
      <c r="U42" s="99" t="s">
        <v>554</v>
      </c>
      <c r="V42" s="101" t="s">
        <v>103</v>
      </c>
      <c r="W42" s="101" t="s">
        <v>594</v>
      </c>
      <c r="X42" s="101" t="s">
        <v>103</v>
      </c>
      <c r="Y42" s="101" t="s">
        <v>103</v>
      </c>
      <c r="Z42" s="93" t="s">
        <v>704</v>
      </c>
    </row>
    <row r="43" spans="1:26" ht="22.5" customHeight="1" x14ac:dyDescent="0.3">
      <c r="A43" s="91" t="s">
        <v>1345</v>
      </c>
      <c r="B43" s="92" t="s">
        <v>891</v>
      </c>
      <c r="C43" s="93" t="s">
        <v>354</v>
      </c>
      <c r="D43" s="94" t="s">
        <v>356</v>
      </c>
      <c r="E43" s="95" t="s">
        <v>363</v>
      </c>
      <c r="F43" s="96" t="s">
        <v>358</v>
      </c>
      <c r="G43" s="97" t="s">
        <v>595</v>
      </c>
      <c r="H43" s="97" t="s">
        <v>596</v>
      </c>
      <c r="I43" s="97">
        <v>250</v>
      </c>
      <c r="J43" s="93" t="s">
        <v>1592</v>
      </c>
      <c r="K43" s="98" t="s">
        <v>86</v>
      </c>
      <c r="L43" s="93" t="s">
        <v>627</v>
      </c>
      <c r="M43" s="84" t="s">
        <v>555</v>
      </c>
      <c r="N43" s="84" t="s">
        <v>359</v>
      </c>
      <c r="O43" s="84" t="s">
        <v>367</v>
      </c>
      <c r="P43" s="93" t="s">
        <v>1429</v>
      </c>
      <c r="Q43" s="99" t="s">
        <v>103</v>
      </c>
      <c r="R43" s="100" t="s">
        <v>1230</v>
      </c>
      <c r="S43" s="101" t="s">
        <v>103</v>
      </c>
      <c r="T43" s="101" t="s">
        <v>103</v>
      </c>
      <c r="U43" s="99" t="s">
        <v>554</v>
      </c>
      <c r="V43" s="101" t="s">
        <v>103</v>
      </c>
      <c r="W43" s="101" t="s">
        <v>594</v>
      </c>
      <c r="X43" s="101" t="s">
        <v>103</v>
      </c>
      <c r="Y43" s="101" t="s">
        <v>103</v>
      </c>
      <c r="Z43" s="93" t="s">
        <v>705</v>
      </c>
    </row>
    <row r="44" spans="1:26" ht="22.5" customHeight="1" x14ac:dyDescent="0.3">
      <c r="A44" s="91" t="s">
        <v>1346</v>
      </c>
      <c r="B44" s="92" t="s">
        <v>891</v>
      </c>
      <c r="C44" s="93" t="s">
        <v>354</v>
      </c>
      <c r="D44" s="94" t="s">
        <v>364</v>
      </c>
      <c r="E44" s="95" t="s">
        <v>363</v>
      </c>
      <c r="F44" s="96" t="s">
        <v>358</v>
      </c>
      <c r="G44" s="97" t="s">
        <v>595</v>
      </c>
      <c r="H44" s="97" t="s">
        <v>596</v>
      </c>
      <c r="I44" s="97">
        <v>250</v>
      </c>
      <c r="J44" s="93" t="s">
        <v>1592</v>
      </c>
      <c r="K44" s="98" t="s">
        <v>86</v>
      </c>
      <c r="L44" s="93" t="s">
        <v>627</v>
      </c>
      <c r="M44" s="84" t="s">
        <v>438</v>
      </c>
      <c r="N44" s="84" t="s">
        <v>359</v>
      </c>
      <c r="O44" s="84" t="s">
        <v>360</v>
      </c>
      <c r="P44" s="93" t="s">
        <v>1429</v>
      </c>
      <c r="Q44" s="99" t="s">
        <v>103</v>
      </c>
      <c r="R44" s="100" t="s">
        <v>1230</v>
      </c>
      <c r="S44" s="101" t="s">
        <v>103</v>
      </c>
      <c r="T44" s="101" t="s">
        <v>103</v>
      </c>
      <c r="U44" s="99" t="s">
        <v>554</v>
      </c>
      <c r="V44" s="101" t="s">
        <v>103</v>
      </c>
      <c r="W44" s="101" t="s">
        <v>594</v>
      </c>
      <c r="X44" s="101" t="s">
        <v>103</v>
      </c>
      <c r="Y44" s="101" t="s">
        <v>103</v>
      </c>
      <c r="Z44" s="93" t="s">
        <v>706</v>
      </c>
    </row>
    <row r="45" spans="1:26" ht="22.5" customHeight="1" x14ac:dyDescent="0.3">
      <c r="A45" s="91" t="s">
        <v>1347</v>
      </c>
      <c r="B45" s="92" t="s">
        <v>891</v>
      </c>
      <c r="C45" s="93" t="s">
        <v>354</v>
      </c>
      <c r="D45" s="94" t="s">
        <v>364</v>
      </c>
      <c r="E45" s="95" t="s">
        <v>363</v>
      </c>
      <c r="F45" s="96" t="s">
        <v>358</v>
      </c>
      <c r="G45" s="97" t="s">
        <v>595</v>
      </c>
      <c r="H45" s="97" t="s">
        <v>596</v>
      </c>
      <c r="I45" s="97">
        <v>250</v>
      </c>
      <c r="J45" s="93" t="s">
        <v>1592</v>
      </c>
      <c r="K45" s="98" t="s">
        <v>86</v>
      </c>
      <c r="L45" s="93" t="s">
        <v>627</v>
      </c>
      <c r="M45" s="84" t="s">
        <v>438</v>
      </c>
      <c r="N45" s="84" t="s">
        <v>359</v>
      </c>
      <c r="O45" s="84" t="s">
        <v>367</v>
      </c>
      <c r="P45" s="93" t="s">
        <v>1429</v>
      </c>
      <c r="Q45" s="99" t="s">
        <v>103</v>
      </c>
      <c r="R45" s="100" t="s">
        <v>1230</v>
      </c>
      <c r="S45" s="101" t="s">
        <v>103</v>
      </c>
      <c r="T45" s="101" t="s">
        <v>103</v>
      </c>
      <c r="U45" s="99" t="s">
        <v>554</v>
      </c>
      <c r="V45" s="101" t="s">
        <v>103</v>
      </c>
      <c r="W45" s="101" t="s">
        <v>594</v>
      </c>
      <c r="X45" s="101" t="s">
        <v>103</v>
      </c>
      <c r="Y45" s="101" t="s">
        <v>103</v>
      </c>
      <c r="Z45" s="93" t="s">
        <v>707</v>
      </c>
    </row>
    <row r="46" spans="1:26" ht="22.5" customHeight="1" x14ac:dyDescent="0.3">
      <c r="A46" s="91" t="s">
        <v>49</v>
      </c>
      <c r="B46" s="92" t="s">
        <v>608</v>
      </c>
      <c r="C46" s="93" t="s">
        <v>354</v>
      </c>
      <c r="D46" s="94" t="s">
        <v>356</v>
      </c>
      <c r="E46" s="95" t="s">
        <v>370</v>
      </c>
      <c r="F46" s="96" t="s">
        <v>358</v>
      </c>
      <c r="G46" s="97" t="s">
        <v>592</v>
      </c>
      <c r="H46" s="97" t="s">
        <v>596</v>
      </c>
      <c r="I46" s="97">
        <v>300</v>
      </c>
      <c r="J46" s="93" t="s">
        <v>1592</v>
      </c>
      <c r="K46" s="98" t="s">
        <v>21</v>
      </c>
      <c r="L46" s="93" t="s">
        <v>632</v>
      </c>
      <c r="M46" s="84" t="s">
        <v>366</v>
      </c>
      <c r="N46" s="84" t="s">
        <v>359</v>
      </c>
      <c r="O46" s="84" t="s">
        <v>360</v>
      </c>
      <c r="P46" s="93" t="s">
        <v>361</v>
      </c>
      <c r="Q46" s="99" t="s">
        <v>103</v>
      </c>
      <c r="R46" s="100" t="s">
        <v>1230</v>
      </c>
      <c r="S46" s="101" t="s">
        <v>103</v>
      </c>
      <c r="T46" s="101" t="s">
        <v>362</v>
      </c>
      <c r="U46" s="99" t="s">
        <v>630</v>
      </c>
      <c r="V46" s="101" t="s">
        <v>103</v>
      </c>
      <c r="W46" s="101" t="s">
        <v>594</v>
      </c>
      <c r="X46" s="101" t="s">
        <v>103</v>
      </c>
      <c r="Y46" s="101" t="s">
        <v>103</v>
      </c>
      <c r="Z46" s="93" t="s">
        <v>132</v>
      </c>
    </row>
    <row r="47" spans="1:26" ht="22.5" customHeight="1" x14ac:dyDescent="0.3">
      <c r="A47" s="91" t="s">
        <v>446</v>
      </c>
      <c r="B47" s="92" t="s">
        <v>608</v>
      </c>
      <c r="C47" s="93" t="s">
        <v>354</v>
      </c>
      <c r="D47" s="94" t="s">
        <v>356</v>
      </c>
      <c r="E47" s="95" t="s">
        <v>370</v>
      </c>
      <c r="F47" s="96" t="s">
        <v>358</v>
      </c>
      <c r="G47" s="97" t="s">
        <v>592</v>
      </c>
      <c r="H47" s="97" t="s">
        <v>596</v>
      </c>
      <c r="I47" s="97">
        <v>300</v>
      </c>
      <c r="J47" s="93" t="s">
        <v>1592</v>
      </c>
      <c r="K47" s="98" t="s">
        <v>21</v>
      </c>
      <c r="L47" s="93" t="s">
        <v>632</v>
      </c>
      <c r="M47" s="84" t="s">
        <v>366</v>
      </c>
      <c r="N47" s="84" t="s">
        <v>388</v>
      </c>
      <c r="O47" s="84" t="s">
        <v>367</v>
      </c>
      <c r="P47" s="93" t="s">
        <v>361</v>
      </c>
      <c r="Q47" s="99" t="s">
        <v>103</v>
      </c>
      <c r="R47" s="100" t="s">
        <v>1230</v>
      </c>
      <c r="S47" s="101" t="s">
        <v>103</v>
      </c>
      <c r="T47" s="101" t="s">
        <v>362</v>
      </c>
      <c r="U47" s="99" t="s">
        <v>630</v>
      </c>
      <c r="V47" s="101" t="s">
        <v>103</v>
      </c>
      <c r="W47" s="101" t="s">
        <v>594</v>
      </c>
      <c r="X47" s="101" t="s">
        <v>103</v>
      </c>
      <c r="Y47" s="101" t="s">
        <v>103</v>
      </c>
      <c r="Z47" s="93" t="s">
        <v>59</v>
      </c>
    </row>
    <row r="48" spans="1:26" ht="22.5" customHeight="1" x14ac:dyDescent="0.3">
      <c r="A48" s="91" t="s">
        <v>57</v>
      </c>
      <c r="B48" s="92" t="s">
        <v>608</v>
      </c>
      <c r="C48" s="93" t="s">
        <v>354</v>
      </c>
      <c r="D48" s="94" t="s">
        <v>356</v>
      </c>
      <c r="E48" s="95" t="s">
        <v>370</v>
      </c>
      <c r="F48" s="96" t="s">
        <v>358</v>
      </c>
      <c r="G48" s="97" t="s">
        <v>592</v>
      </c>
      <c r="H48" s="97" t="s">
        <v>596</v>
      </c>
      <c r="I48" s="97">
        <v>300</v>
      </c>
      <c r="J48" s="93" t="s">
        <v>1592</v>
      </c>
      <c r="K48" s="98" t="s">
        <v>21</v>
      </c>
      <c r="L48" s="93" t="s">
        <v>632</v>
      </c>
      <c r="M48" s="84" t="s">
        <v>368</v>
      </c>
      <c r="N48" s="84" t="s">
        <v>388</v>
      </c>
      <c r="O48" s="84" t="s">
        <v>367</v>
      </c>
      <c r="P48" s="93" t="s">
        <v>361</v>
      </c>
      <c r="Q48" s="99" t="s">
        <v>103</v>
      </c>
      <c r="R48" s="100" t="s">
        <v>1230</v>
      </c>
      <c r="S48" s="101" t="s">
        <v>103</v>
      </c>
      <c r="T48" s="101" t="s">
        <v>362</v>
      </c>
      <c r="U48" s="99" t="s">
        <v>630</v>
      </c>
      <c r="V48" s="101" t="s">
        <v>103</v>
      </c>
      <c r="W48" s="101" t="s">
        <v>594</v>
      </c>
      <c r="X48" s="101" t="s">
        <v>103</v>
      </c>
      <c r="Y48" s="101" t="s">
        <v>103</v>
      </c>
      <c r="Z48" s="93" t="s">
        <v>133</v>
      </c>
    </row>
    <row r="49" spans="1:26" ht="22.5" customHeight="1" x14ac:dyDescent="0.3">
      <c r="A49" s="91" t="s">
        <v>58</v>
      </c>
      <c r="B49" s="92" t="s">
        <v>608</v>
      </c>
      <c r="C49" s="93" t="s">
        <v>354</v>
      </c>
      <c r="D49" s="94" t="s">
        <v>356</v>
      </c>
      <c r="E49" s="95" t="s">
        <v>370</v>
      </c>
      <c r="F49" s="96" t="s">
        <v>358</v>
      </c>
      <c r="G49" s="97" t="s">
        <v>592</v>
      </c>
      <c r="H49" s="97" t="s">
        <v>596</v>
      </c>
      <c r="I49" s="97">
        <v>300</v>
      </c>
      <c r="J49" s="93" t="s">
        <v>1592</v>
      </c>
      <c r="K49" s="98" t="s">
        <v>21</v>
      </c>
      <c r="L49" s="93" t="s">
        <v>632</v>
      </c>
      <c r="M49" s="84" t="s">
        <v>374</v>
      </c>
      <c r="N49" s="84" t="s">
        <v>388</v>
      </c>
      <c r="O49" s="84" t="s">
        <v>367</v>
      </c>
      <c r="P49" s="93" t="s">
        <v>361</v>
      </c>
      <c r="Q49" s="99" t="s">
        <v>103</v>
      </c>
      <c r="R49" s="100" t="s">
        <v>1877</v>
      </c>
      <c r="S49" s="101" t="s">
        <v>103</v>
      </c>
      <c r="T49" s="101" t="s">
        <v>362</v>
      </c>
      <c r="U49" s="99" t="s">
        <v>630</v>
      </c>
      <c r="V49" s="101" t="s">
        <v>103</v>
      </c>
      <c r="W49" s="101" t="s">
        <v>594</v>
      </c>
      <c r="X49" s="101" t="s">
        <v>103</v>
      </c>
      <c r="Y49" s="101" t="s">
        <v>103</v>
      </c>
      <c r="Z49" s="93" t="s">
        <v>1755</v>
      </c>
    </row>
    <row r="50" spans="1:26" ht="22.5" customHeight="1" x14ac:dyDescent="0.3">
      <c r="A50" s="91" t="s">
        <v>951</v>
      </c>
      <c r="B50" s="92" t="s">
        <v>983</v>
      </c>
      <c r="C50" s="93" t="s">
        <v>354</v>
      </c>
      <c r="D50" s="94" t="s">
        <v>356</v>
      </c>
      <c r="E50" s="95" t="s">
        <v>370</v>
      </c>
      <c r="F50" s="96" t="s">
        <v>358</v>
      </c>
      <c r="G50" s="97" t="s">
        <v>592</v>
      </c>
      <c r="H50" s="97" t="s">
        <v>596</v>
      </c>
      <c r="I50" s="97">
        <v>300</v>
      </c>
      <c r="J50" s="93" t="s">
        <v>1592</v>
      </c>
      <c r="K50" s="98" t="s">
        <v>21</v>
      </c>
      <c r="L50" s="93" t="s">
        <v>627</v>
      </c>
      <c r="M50" s="84" t="s">
        <v>555</v>
      </c>
      <c r="N50" s="84" t="s">
        <v>359</v>
      </c>
      <c r="O50" s="84" t="s">
        <v>360</v>
      </c>
      <c r="P50" s="93" t="s">
        <v>361</v>
      </c>
      <c r="Q50" s="99" t="s">
        <v>103</v>
      </c>
      <c r="R50" s="100" t="s">
        <v>1230</v>
      </c>
      <c r="S50" s="101" t="s">
        <v>103</v>
      </c>
      <c r="T50" s="101" t="s">
        <v>362</v>
      </c>
      <c r="U50" s="99" t="s">
        <v>554</v>
      </c>
      <c r="V50" s="101" t="s">
        <v>103</v>
      </c>
      <c r="W50" s="101" t="s">
        <v>594</v>
      </c>
      <c r="X50" s="101" t="s">
        <v>103</v>
      </c>
      <c r="Y50" s="101" t="s">
        <v>103</v>
      </c>
      <c r="Z50" s="93" t="s">
        <v>49</v>
      </c>
    </row>
    <row r="51" spans="1:26" ht="22.5" customHeight="1" x14ac:dyDescent="0.3">
      <c r="A51" s="91" t="s">
        <v>952</v>
      </c>
      <c r="B51" s="92" t="s">
        <v>983</v>
      </c>
      <c r="C51" s="93" t="s">
        <v>354</v>
      </c>
      <c r="D51" s="94" t="s">
        <v>356</v>
      </c>
      <c r="E51" s="95" t="s">
        <v>370</v>
      </c>
      <c r="F51" s="96" t="s">
        <v>358</v>
      </c>
      <c r="G51" s="97" t="s">
        <v>592</v>
      </c>
      <c r="H51" s="97" t="s">
        <v>596</v>
      </c>
      <c r="I51" s="97">
        <v>300</v>
      </c>
      <c r="J51" s="93" t="s">
        <v>1592</v>
      </c>
      <c r="K51" s="98" t="s">
        <v>21</v>
      </c>
      <c r="L51" s="93" t="s">
        <v>627</v>
      </c>
      <c r="M51" s="84" t="s">
        <v>555</v>
      </c>
      <c r="N51" s="84" t="s">
        <v>371</v>
      </c>
      <c r="O51" s="84" t="s">
        <v>367</v>
      </c>
      <c r="P51" s="93" t="s">
        <v>361</v>
      </c>
      <c r="Q51" s="99" t="s">
        <v>103</v>
      </c>
      <c r="R51" s="100" t="s">
        <v>1230</v>
      </c>
      <c r="S51" s="101" t="s">
        <v>103</v>
      </c>
      <c r="T51" s="101" t="s">
        <v>362</v>
      </c>
      <c r="U51" s="99" t="s">
        <v>554</v>
      </c>
      <c r="V51" s="101" t="s">
        <v>103</v>
      </c>
      <c r="W51" s="101" t="s">
        <v>594</v>
      </c>
      <c r="X51" s="101" t="s">
        <v>103</v>
      </c>
      <c r="Y51" s="101" t="s">
        <v>103</v>
      </c>
      <c r="Z51" s="93" t="s">
        <v>446</v>
      </c>
    </row>
    <row r="52" spans="1:26" ht="22.5" customHeight="1" x14ac:dyDescent="0.3">
      <c r="A52" s="91" t="s">
        <v>953</v>
      </c>
      <c r="B52" s="92" t="s">
        <v>983</v>
      </c>
      <c r="C52" s="93" t="s">
        <v>354</v>
      </c>
      <c r="D52" s="94" t="s">
        <v>356</v>
      </c>
      <c r="E52" s="95" t="s">
        <v>370</v>
      </c>
      <c r="F52" s="96" t="s">
        <v>358</v>
      </c>
      <c r="G52" s="97" t="s">
        <v>592</v>
      </c>
      <c r="H52" s="97" t="s">
        <v>596</v>
      </c>
      <c r="I52" s="97">
        <v>300</v>
      </c>
      <c r="J52" s="93" t="s">
        <v>1592</v>
      </c>
      <c r="K52" s="98" t="s">
        <v>21</v>
      </c>
      <c r="L52" s="93" t="s">
        <v>627</v>
      </c>
      <c r="M52" s="84" t="s">
        <v>438</v>
      </c>
      <c r="N52" s="84" t="s">
        <v>359</v>
      </c>
      <c r="O52" s="84" t="s">
        <v>360</v>
      </c>
      <c r="P52" s="93" t="s">
        <v>361</v>
      </c>
      <c r="Q52" s="99" t="s">
        <v>103</v>
      </c>
      <c r="R52" s="100" t="s">
        <v>1230</v>
      </c>
      <c r="S52" s="101" t="s">
        <v>103</v>
      </c>
      <c r="T52" s="101" t="s">
        <v>362</v>
      </c>
      <c r="U52" s="99" t="s">
        <v>554</v>
      </c>
      <c r="V52" s="101" t="s">
        <v>103</v>
      </c>
      <c r="W52" s="101" t="s">
        <v>594</v>
      </c>
      <c r="X52" s="101" t="s">
        <v>103</v>
      </c>
      <c r="Y52" s="101" t="s">
        <v>103</v>
      </c>
      <c r="Z52" s="93" t="s">
        <v>0</v>
      </c>
    </row>
    <row r="53" spans="1:26" ht="22.5" customHeight="1" x14ac:dyDescent="0.3">
      <c r="A53" s="91" t="s">
        <v>954</v>
      </c>
      <c r="B53" s="92" t="s">
        <v>983</v>
      </c>
      <c r="C53" s="93" t="s">
        <v>354</v>
      </c>
      <c r="D53" s="94" t="s">
        <v>356</v>
      </c>
      <c r="E53" s="95" t="s">
        <v>370</v>
      </c>
      <c r="F53" s="96" t="s">
        <v>358</v>
      </c>
      <c r="G53" s="97" t="s">
        <v>592</v>
      </c>
      <c r="H53" s="97" t="s">
        <v>596</v>
      </c>
      <c r="I53" s="97">
        <v>300</v>
      </c>
      <c r="J53" s="93" t="s">
        <v>1592</v>
      </c>
      <c r="K53" s="98" t="s">
        <v>21</v>
      </c>
      <c r="L53" s="93" t="s">
        <v>627</v>
      </c>
      <c r="M53" s="84" t="s">
        <v>438</v>
      </c>
      <c r="N53" s="84" t="s">
        <v>371</v>
      </c>
      <c r="O53" s="84" t="s">
        <v>367</v>
      </c>
      <c r="P53" s="93" t="s">
        <v>361</v>
      </c>
      <c r="Q53" s="99" t="s">
        <v>103</v>
      </c>
      <c r="R53" s="100" t="s">
        <v>1230</v>
      </c>
      <c r="S53" s="101" t="s">
        <v>103</v>
      </c>
      <c r="T53" s="101" t="s">
        <v>362</v>
      </c>
      <c r="U53" s="99" t="s">
        <v>554</v>
      </c>
      <c r="V53" s="101" t="s">
        <v>103</v>
      </c>
      <c r="W53" s="101" t="s">
        <v>594</v>
      </c>
      <c r="X53" s="101" t="s">
        <v>103</v>
      </c>
      <c r="Y53" s="101" t="s">
        <v>103</v>
      </c>
      <c r="Z53" s="93" t="s">
        <v>57</v>
      </c>
    </row>
    <row r="54" spans="1:26" ht="22.5" customHeight="1" x14ac:dyDescent="0.3">
      <c r="A54" s="91" t="s">
        <v>955</v>
      </c>
      <c r="B54" s="92" t="s">
        <v>983</v>
      </c>
      <c r="C54" s="93" t="s">
        <v>354</v>
      </c>
      <c r="D54" s="94" t="s">
        <v>356</v>
      </c>
      <c r="E54" s="95" t="s">
        <v>370</v>
      </c>
      <c r="F54" s="96" t="s">
        <v>358</v>
      </c>
      <c r="G54" s="97" t="s">
        <v>592</v>
      </c>
      <c r="H54" s="97" t="s">
        <v>596</v>
      </c>
      <c r="I54" s="97">
        <v>300</v>
      </c>
      <c r="J54" s="93" t="s">
        <v>1592</v>
      </c>
      <c r="K54" s="98" t="s">
        <v>21</v>
      </c>
      <c r="L54" s="93" t="s">
        <v>627</v>
      </c>
      <c r="M54" s="84" t="s">
        <v>439</v>
      </c>
      <c r="N54" s="84" t="s">
        <v>371</v>
      </c>
      <c r="O54" s="84" t="s">
        <v>367</v>
      </c>
      <c r="P54" s="93" t="s">
        <v>361</v>
      </c>
      <c r="Q54" s="99" t="s">
        <v>103</v>
      </c>
      <c r="R54" s="100" t="s">
        <v>1231</v>
      </c>
      <c r="S54" s="101" t="s">
        <v>103</v>
      </c>
      <c r="T54" s="101" t="s">
        <v>362</v>
      </c>
      <c r="U54" s="99" t="s">
        <v>554</v>
      </c>
      <c r="V54" s="101" t="s">
        <v>103</v>
      </c>
      <c r="W54" s="101" t="s">
        <v>594</v>
      </c>
      <c r="X54" s="101" t="s">
        <v>103</v>
      </c>
      <c r="Y54" s="101" t="s">
        <v>103</v>
      </c>
      <c r="Z54" s="93" t="s">
        <v>58</v>
      </c>
    </row>
    <row r="55" spans="1:26" ht="22.5" customHeight="1" x14ac:dyDescent="0.3">
      <c r="A55" s="91" t="s">
        <v>1348</v>
      </c>
      <c r="B55" s="92" t="s">
        <v>983</v>
      </c>
      <c r="C55" s="93" t="s">
        <v>354</v>
      </c>
      <c r="D55" s="94" t="s">
        <v>364</v>
      </c>
      <c r="E55" s="95" t="s">
        <v>370</v>
      </c>
      <c r="F55" s="96" t="s">
        <v>358</v>
      </c>
      <c r="G55" s="97" t="s">
        <v>592</v>
      </c>
      <c r="H55" s="97" t="s">
        <v>596</v>
      </c>
      <c r="I55" s="97">
        <v>300</v>
      </c>
      <c r="J55" s="93" t="s">
        <v>1592</v>
      </c>
      <c r="K55" s="98" t="s">
        <v>21</v>
      </c>
      <c r="L55" s="93" t="s">
        <v>627</v>
      </c>
      <c r="M55" s="84" t="s">
        <v>555</v>
      </c>
      <c r="N55" s="84" t="s">
        <v>359</v>
      </c>
      <c r="O55" s="84" t="s">
        <v>360</v>
      </c>
      <c r="P55" s="93" t="s">
        <v>1429</v>
      </c>
      <c r="Q55" s="99" t="s">
        <v>103</v>
      </c>
      <c r="R55" s="100" t="s">
        <v>1230</v>
      </c>
      <c r="S55" s="101" t="s">
        <v>103</v>
      </c>
      <c r="T55" s="101" t="s">
        <v>362</v>
      </c>
      <c r="U55" s="99" t="s">
        <v>554</v>
      </c>
      <c r="V55" s="101" t="s">
        <v>103</v>
      </c>
      <c r="W55" s="101" t="s">
        <v>594</v>
      </c>
      <c r="X55" s="101" t="s">
        <v>103</v>
      </c>
      <c r="Y55" s="101" t="s">
        <v>103</v>
      </c>
      <c r="Z55" s="93" t="s">
        <v>951</v>
      </c>
    </row>
    <row r="56" spans="1:26" ht="22.5" customHeight="1" x14ac:dyDescent="0.3">
      <c r="A56" s="91" t="s">
        <v>1349</v>
      </c>
      <c r="B56" s="92" t="s">
        <v>983</v>
      </c>
      <c r="C56" s="93" t="s">
        <v>354</v>
      </c>
      <c r="D56" s="94" t="s">
        <v>356</v>
      </c>
      <c r="E56" s="95" t="s">
        <v>370</v>
      </c>
      <c r="F56" s="96" t="s">
        <v>358</v>
      </c>
      <c r="G56" s="97" t="s">
        <v>592</v>
      </c>
      <c r="H56" s="97" t="s">
        <v>596</v>
      </c>
      <c r="I56" s="97">
        <v>300</v>
      </c>
      <c r="J56" s="93" t="s">
        <v>1592</v>
      </c>
      <c r="K56" s="98" t="s">
        <v>21</v>
      </c>
      <c r="L56" s="93" t="s">
        <v>627</v>
      </c>
      <c r="M56" s="84" t="s">
        <v>555</v>
      </c>
      <c r="N56" s="84" t="s">
        <v>371</v>
      </c>
      <c r="O56" s="84" t="s">
        <v>367</v>
      </c>
      <c r="P56" s="93" t="s">
        <v>1429</v>
      </c>
      <c r="Q56" s="99" t="s">
        <v>103</v>
      </c>
      <c r="R56" s="100" t="s">
        <v>1230</v>
      </c>
      <c r="S56" s="101" t="s">
        <v>103</v>
      </c>
      <c r="T56" s="101" t="s">
        <v>362</v>
      </c>
      <c r="U56" s="99" t="s">
        <v>554</v>
      </c>
      <c r="V56" s="101" t="s">
        <v>103</v>
      </c>
      <c r="W56" s="101" t="s">
        <v>594</v>
      </c>
      <c r="X56" s="101" t="s">
        <v>103</v>
      </c>
      <c r="Y56" s="101" t="s">
        <v>103</v>
      </c>
      <c r="Z56" s="93" t="s">
        <v>952</v>
      </c>
    </row>
    <row r="57" spans="1:26" ht="22.5" customHeight="1" x14ac:dyDescent="0.3">
      <c r="A57" s="91" t="s">
        <v>1350</v>
      </c>
      <c r="B57" s="92" t="s">
        <v>983</v>
      </c>
      <c r="C57" s="93" t="s">
        <v>354</v>
      </c>
      <c r="D57" s="94" t="s">
        <v>364</v>
      </c>
      <c r="E57" s="95" t="s">
        <v>370</v>
      </c>
      <c r="F57" s="96" t="s">
        <v>358</v>
      </c>
      <c r="G57" s="97" t="s">
        <v>592</v>
      </c>
      <c r="H57" s="97" t="s">
        <v>596</v>
      </c>
      <c r="I57" s="97">
        <v>300</v>
      </c>
      <c r="J57" s="93" t="s">
        <v>1592</v>
      </c>
      <c r="K57" s="98" t="s">
        <v>21</v>
      </c>
      <c r="L57" s="93" t="s">
        <v>627</v>
      </c>
      <c r="M57" s="84" t="s">
        <v>438</v>
      </c>
      <c r="N57" s="84" t="s">
        <v>359</v>
      </c>
      <c r="O57" s="84" t="s">
        <v>360</v>
      </c>
      <c r="P57" s="93" t="s">
        <v>1429</v>
      </c>
      <c r="Q57" s="99" t="s">
        <v>103</v>
      </c>
      <c r="R57" s="100" t="s">
        <v>1230</v>
      </c>
      <c r="S57" s="101" t="s">
        <v>103</v>
      </c>
      <c r="T57" s="101" t="s">
        <v>362</v>
      </c>
      <c r="U57" s="99" t="s">
        <v>554</v>
      </c>
      <c r="V57" s="101" t="s">
        <v>103</v>
      </c>
      <c r="W57" s="101" t="s">
        <v>594</v>
      </c>
      <c r="X57" s="101" t="s">
        <v>103</v>
      </c>
      <c r="Y57" s="101" t="s">
        <v>103</v>
      </c>
      <c r="Z57" s="93" t="s">
        <v>953</v>
      </c>
    </row>
    <row r="58" spans="1:26" ht="22.5" customHeight="1" x14ac:dyDescent="0.3">
      <c r="A58" s="91" t="s">
        <v>1351</v>
      </c>
      <c r="B58" s="92" t="s">
        <v>983</v>
      </c>
      <c r="C58" s="93" t="s">
        <v>354</v>
      </c>
      <c r="D58" s="94" t="s">
        <v>364</v>
      </c>
      <c r="E58" s="95" t="s">
        <v>370</v>
      </c>
      <c r="F58" s="96" t="s">
        <v>358</v>
      </c>
      <c r="G58" s="97" t="s">
        <v>592</v>
      </c>
      <c r="H58" s="97" t="s">
        <v>596</v>
      </c>
      <c r="I58" s="97">
        <v>300</v>
      </c>
      <c r="J58" s="93" t="s">
        <v>1592</v>
      </c>
      <c r="K58" s="98" t="s">
        <v>21</v>
      </c>
      <c r="L58" s="93" t="s">
        <v>627</v>
      </c>
      <c r="M58" s="84" t="s">
        <v>438</v>
      </c>
      <c r="N58" s="84" t="s">
        <v>371</v>
      </c>
      <c r="O58" s="84" t="s">
        <v>367</v>
      </c>
      <c r="P58" s="93" t="s">
        <v>1429</v>
      </c>
      <c r="Q58" s="99" t="s">
        <v>103</v>
      </c>
      <c r="R58" s="100" t="s">
        <v>1230</v>
      </c>
      <c r="S58" s="101" t="s">
        <v>103</v>
      </c>
      <c r="T58" s="101" t="s">
        <v>362</v>
      </c>
      <c r="U58" s="99" t="s">
        <v>554</v>
      </c>
      <c r="V58" s="101" t="s">
        <v>103</v>
      </c>
      <c r="W58" s="101" t="s">
        <v>594</v>
      </c>
      <c r="X58" s="101" t="s">
        <v>103</v>
      </c>
      <c r="Y58" s="101" t="s">
        <v>103</v>
      </c>
      <c r="Z58" s="93" t="s">
        <v>954</v>
      </c>
    </row>
    <row r="59" spans="1:26" ht="22.5" customHeight="1" x14ac:dyDescent="0.3">
      <c r="A59" s="91" t="s">
        <v>1352</v>
      </c>
      <c r="B59" s="92" t="s">
        <v>983</v>
      </c>
      <c r="C59" s="93" t="s">
        <v>354</v>
      </c>
      <c r="D59" s="94" t="s">
        <v>364</v>
      </c>
      <c r="E59" s="95" t="s">
        <v>370</v>
      </c>
      <c r="F59" s="96" t="s">
        <v>358</v>
      </c>
      <c r="G59" s="97" t="s">
        <v>592</v>
      </c>
      <c r="H59" s="97" t="s">
        <v>596</v>
      </c>
      <c r="I59" s="97">
        <v>300</v>
      </c>
      <c r="J59" s="93" t="s">
        <v>1592</v>
      </c>
      <c r="K59" s="98" t="s">
        <v>21</v>
      </c>
      <c r="L59" s="93" t="s">
        <v>627</v>
      </c>
      <c r="M59" s="84" t="s">
        <v>439</v>
      </c>
      <c r="N59" s="84" t="s">
        <v>371</v>
      </c>
      <c r="O59" s="84" t="s">
        <v>367</v>
      </c>
      <c r="P59" s="93" t="s">
        <v>1429</v>
      </c>
      <c r="Q59" s="99" t="s">
        <v>103</v>
      </c>
      <c r="R59" s="100" t="s">
        <v>1231</v>
      </c>
      <c r="S59" s="101" t="s">
        <v>103</v>
      </c>
      <c r="T59" s="101" t="s">
        <v>362</v>
      </c>
      <c r="U59" s="99" t="s">
        <v>554</v>
      </c>
      <c r="V59" s="101" t="s">
        <v>103</v>
      </c>
      <c r="W59" s="101" t="s">
        <v>594</v>
      </c>
      <c r="X59" s="101" t="s">
        <v>103</v>
      </c>
      <c r="Y59" s="101" t="s">
        <v>103</v>
      </c>
      <c r="Z59" s="93" t="s">
        <v>955</v>
      </c>
    </row>
    <row r="60" spans="1:26" ht="22.5" customHeight="1" x14ac:dyDescent="0.3">
      <c r="A60" s="91" t="s">
        <v>1758</v>
      </c>
      <c r="B60" s="92" t="s">
        <v>1878</v>
      </c>
      <c r="C60" s="93" t="s">
        <v>354</v>
      </c>
      <c r="D60" s="94" t="s">
        <v>377</v>
      </c>
      <c r="E60" s="95" t="s">
        <v>370</v>
      </c>
      <c r="F60" s="96" t="s">
        <v>358</v>
      </c>
      <c r="G60" s="97" t="s">
        <v>592</v>
      </c>
      <c r="H60" s="97" t="s">
        <v>596</v>
      </c>
      <c r="I60" s="97">
        <v>300</v>
      </c>
      <c r="J60" s="93" t="s">
        <v>1592</v>
      </c>
      <c r="K60" s="98" t="s">
        <v>21</v>
      </c>
      <c r="L60" s="93" t="s">
        <v>1738</v>
      </c>
      <c r="M60" s="84" t="s">
        <v>1879</v>
      </c>
      <c r="N60" s="84" t="s">
        <v>371</v>
      </c>
      <c r="O60" s="84" t="s">
        <v>367</v>
      </c>
      <c r="P60" s="93" t="s">
        <v>1429</v>
      </c>
      <c r="Q60" s="99" t="s">
        <v>103</v>
      </c>
      <c r="R60" s="100" t="s">
        <v>1230</v>
      </c>
      <c r="S60" s="101" t="s">
        <v>103</v>
      </c>
      <c r="T60" s="101" t="s">
        <v>362</v>
      </c>
      <c r="U60" s="99" t="s">
        <v>554</v>
      </c>
      <c r="V60" s="101" t="s">
        <v>103</v>
      </c>
      <c r="W60" s="101" t="s">
        <v>594</v>
      </c>
      <c r="X60" s="101" t="s">
        <v>103</v>
      </c>
      <c r="Y60" s="101" t="s">
        <v>103</v>
      </c>
      <c r="Z60" s="93" t="s">
        <v>1768</v>
      </c>
    </row>
    <row r="61" spans="1:26" ht="37.5" customHeight="1" x14ac:dyDescent="0.3">
      <c r="A61" s="102" t="s">
        <v>1772</v>
      </c>
      <c r="B61" s="103"/>
      <c r="C61" s="103"/>
      <c r="D61" s="103"/>
      <c r="E61" s="105"/>
      <c r="F61" s="103"/>
      <c r="G61" s="104"/>
      <c r="H61" s="104"/>
      <c r="I61" s="104"/>
      <c r="J61" s="103"/>
      <c r="K61" s="103"/>
      <c r="L61" s="103"/>
      <c r="M61" s="103"/>
      <c r="N61" s="103"/>
      <c r="O61" s="103"/>
      <c r="P61" s="103"/>
      <c r="Q61" s="105"/>
      <c r="R61" s="105"/>
      <c r="S61" s="105"/>
      <c r="T61" s="105"/>
      <c r="U61" s="105"/>
      <c r="V61" s="105"/>
      <c r="W61" s="103"/>
      <c r="X61" s="105"/>
      <c r="Y61" s="105"/>
      <c r="Z61" s="103"/>
    </row>
    <row r="62" spans="1:26" ht="22.5" customHeight="1" x14ac:dyDescent="0.3">
      <c r="A62" s="91" t="s">
        <v>1775</v>
      </c>
      <c r="B62" s="92" t="s">
        <v>1880</v>
      </c>
      <c r="C62" s="93" t="s">
        <v>1772</v>
      </c>
      <c r="D62" s="94" t="s">
        <v>377</v>
      </c>
      <c r="E62" s="95" t="s">
        <v>357</v>
      </c>
      <c r="F62" s="96" t="s">
        <v>437</v>
      </c>
      <c r="G62" s="97" t="s">
        <v>592</v>
      </c>
      <c r="H62" s="97" t="s">
        <v>596</v>
      </c>
      <c r="I62" s="97">
        <v>300</v>
      </c>
      <c r="J62" s="93" t="s">
        <v>1592</v>
      </c>
      <c r="K62" s="98" t="s">
        <v>1666</v>
      </c>
      <c r="L62" s="93" t="s">
        <v>1734</v>
      </c>
      <c r="M62" s="84" t="s">
        <v>1735</v>
      </c>
      <c r="N62" s="84" t="s">
        <v>371</v>
      </c>
      <c r="O62" s="84" t="s">
        <v>367</v>
      </c>
      <c r="P62" s="93" t="s">
        <v>1429</v>
      </c>
      <c r="Q62" s="99" t="s">
        <v>103</v>
      </c>
      <c r="R62" s="100" t="s">
        <v>1230</v>
      </c>
      <c r="S62" s="101" t="s">
        <v>362</v>
      </c>
      <c r="T62" s="101" t="s">
        <v>362</v>
      </c>
      <c r="U62" s="99" t="s">
        <v>358</v>
      </c>
      <c r="V62" s="101" t="s">
        <v>362</v>
      </c>
      <c r="W62" s="101" t="s">
        <v>594</v>
      </c>
      <c r="X62" s="101" t="s">
        <v>103</v>
      </c>
      <c r="Y62" s="101" t="s">
        <v>103</v>
      </c>
      <c r="Z62" s="93" t="s">
        <v>59</v>
      </c>
    </row>
    <row r="63" spans="1:26" ht="37.5" customHeight="1" x14ac:dyDescent="0.3">
      <c r="A63" s="102" t="s">
        <v>372</v>
      </c>
      <c r="B63" s="103"/>
      <c r="C63" s="103"/>
      <c r="D63" s="103"/>
      <c r="E63" s="105"/>
      <c r="F63" s="103"/>
      <c r="G63" s="104"/>
      <c r="H63" s="104"/>
      <c r="I63" s="104"/>
      <c r="J63" s="103"/>
      <c r="K63" s="103"/>
      <c r="L63" s="103"/>
      <c r="M63" s="103"/>
      <c r="N63" s="103"/>
      <c r="O63" s="103"/>
      <c r="P63" s="103"/>
      <c r="Q63" s="105"/>
      <c r="R63" s="105"/>
      <c r="S63" s="105"/>
      <c r="T63" s="105"/>
      <c r="U63" s="105"/>
      <c r="V63" s="105"/>
      <c r="W63" s="103"/>
      <c r="X63" s="105"/>
      <c r="Y63" s="105"/>
      <c r="Z63" s="103"/>
    </row>
    <row r="64" spans="1:26" ht="22.5" customHeight="1" x14ac:dyDescent="0.3">
      <c r="A64" s="91" t="s">
        <v>715</v>
      </c>
      <c r="B64" s="92" t="s">
        <v>892</v>
      </c>
      <c r="C64" s="93" t="s">
        <v>372</v>
      </c>
      <c r="D64" s="94" t="s">
        <v>356</v>
      </c>
      <c r="E64" s="95" t="s">
        <v>373</v>
      </c>
      <c r="F64" s="96" t="s">
        <v>358</v>
      </c>
      <c r="G64" s="97" t="s">
        <v>592</v>
      </c>
      <c r="H64" s="97" t="s">
        <v>596</v>
      </c>
      <c r="I64" s="97">
        <v>300</v>
      </c>
      <c r="J64" s="93" t="s">
        <v>1592</v>
      </c>
      <c r="K64" s="98" t="s">
        <v>135</v>
      </c>
      <c r="L64" s="93" t="s">
        <v>886</v>
      </c>
      <c r="M64" s="84" t="s">
        <v>888</v>
      </c>
      <c r="N64" s="84" t="s">
        <v>359</v>
      </c>
      <c r="O64" s="84" t="s">
        <v>360</v>
      </c>
      <c r="P64" s="93" t="s">
        <v>361</v>
      </c>
      <c r="Q64" s="99" t="s">
        <v>103</v>
      </c>
      <c r="R64" s="100" t="s">
        <v>1230</v>
      </c>
      <c r="S64" s="101" t="s">
        <v>362</v>
      </c>
      <c r="T64" s="101" t="s">
        <v>362</v>
      </c>
      <c r="U64" s="99" t="s">
        <v>554</v>
      </c>
      <c r="V64" s="101" t="s">
        <v>103</v>
      </c>
      <c r="W64" s="101" t="s">
        <v>594</v>
      </c>
      <c r="X64" s="101" t="s">
        <v>103</v>
      </c>
      <c r="Y64" s="101" t="s">
        <v>103</v>
      </c>
      <c r="Z64" s="93" t="s">
        <v>404</v>
      </c>
    </row>
    <row r="65" spans="1:26" ht="22.5" customHeight="1" x14ac:dyDescent="0.3">
      <c r="A65" s="91" t="s">
        <v>716</v>
      </c>
      <c r="B65" s="92" t="s">
        <v>892</v>
      </c>
      <c r="C65" s="93" t="s">
        <v>372</v>
      </c>
      <c r="D65" s="94" t="s">
        <v>356</v>
      </c>
      <c r="E65" s="95" t="s">
        <v>373</v>
      </c>
      <c r="F65" s="96" t="s">
        <v>358</v>
      </c>
      <c r="G65" s="97" t="s">
        <v>592</v>
      </c>
      <c r="H65" s="97" t="s">
        <v>596</v>
      </c>
      <c r="I65" s="97">
        <v>300</v>
      </c>
      <c r="J65" s="93" t="s">
        <v>1592</v>
      </c>
      <c r="K65" s="98" t="s">
        <v>135</v>
      </c>
      <c r="L65" s="93" t="s">
        <v>886</v>
      </c>
      <c r="M65" s="84" t="s">
        <v>888</v>
      </c>
      <c r="N65" s="84" t="s">
        <v>371</v>
      </c>
      <c r="O65" s="84" t="s">
        <v>367</v>
      </c>
      <c r="P65" s="93" t="s">
        <v>361</v>
      </c>
      <c r="Q65" s="99" t="s">
        <v>103</v>
      </c>
      <c r="R65" s="100" t="s">
        <v>1230</v>
      </c>
      <c r="S65" s="101" t="s">
        <v>362</v>
      </c>
      <c r="T65" s="101" t="s">
        <v>362</v>
      </c>
      <c r="U65" s="99" t="s">
        <v>554</v>
      </c>
      <c r="V65" s="101" t="s">
        <v>103</v>
      </c>
      <c r="W65" s="101" t="s">
        <v>594</v>
      </c>
      <c r="X65" s="101" t="s">
        <v>103</v>
      </c>
      <c r="Y65" s="101" t="s">
        <v>103</v>
      </c>
      <c r="Z65" s="93" t="s">
        <v>405</v>
      </c>
    </row>
    <row r="66" spans="1:26" ht="22.5" customHeight="1" x14ac:dyDescent="0.3">
      <c r="A66" s="91" t="s">
        <v>717</v>
      </c>
      <c r="B66" s="92" t="s">
        <v>892</v>
      </c>
      <c r="C66" s="93" t="s">
        <v>372</v>
      </c>
      <c r="D66" s="94" t="s">
        <v>356</v>
      </c>
      <c r="E66" s="95" t="s">
        <v>373</v>
      </c>
      <c r="F66" s="96" t="s">
        <v>358</v>
      </c>
      <c r="G66" s="97" t="s">
        <v>592</v>
      </c>
      <c r="H66" s="97" t="s">
        <v>596</v>
      </c>
      <c r="I66" s="97">
        <v>300</v>
      </c>
      <c r="J66" s="93" t="s">
        <v>1592</v>
      </c>
      <c r="K66" s="98" t="s">
        <v>135</v>
      </c>
      <c r="L66" s="93" t="s">
        <v>886</v>
      </c>
      <c r="M66" s="84" t="s">
        <v>893</v>
      </c>
      <c r="N66" s="84" t="s">
        <v>371</v>
      </c>
      <c r="O66" s="84" t="s">
        <v>367</v>
      </c>
      <c r="P66" s="93" t="s">
        <v>361</v>
      </c>
      <c r="Q66" s="99" t="s">
        <v>103</v>
      </c>
      <c r="R66" s="100" t="s">
        <v>1230</v>
      </c>
      <c r="S66" s="101" t="s">
        <v>362</v>
      </c>
      <c r="T66" s="101" t="s">
        <v>362</v>
      </c>
      <c r="U66" s="99" t="s">
        <v>554</v>
      </c>
      <c r="V66" s="101" t="s">
        <v>103</v>
      </c>
      <c r="W66" s="101" t="s">
        <v>594</v>
      </c>
      <c r="X66" s="101" t="s">
        <v>103</v>
      </c>
      <c r="Y66" s="101" t="s">
        <v>103</v>
      </c>
      <c r="Z66" s="93" t="s">
        <v>406</v>
      </c>
    </row>
    <row r="67" spans="1:26" ht="22.5" customHeight="1" x14ac:dyDescent="0.3">
      <c r="A67" s="91" t="s">
        <v>1356</v>
      </c>
      <c r="B67" s="92" t="s">
        <v>892</v>
      </c>
      <c r="C67" s="93" t="s">
        <v>372</v>
      </c>
      <c r="D67" s="94" t="s">
        <v>364</v>
      </c>
      <c r="E67" s="95" t="s">
        <v>373</v>
      </c>
      <c r="F67" s="96" t="s">
        <v>358</v>
      </c>
      <c r="G67" s="97" t="s">
        <v>592</v>
      </c>
      <c r="H67" s="97" t="s">
        <v>596</v>
      </c>
      <c r="I67" s="97">
        <v>300</v>
      </c>
      <c r="J67" s="93" t="s">
        <v>1592</v>
      </c>
      <c r="K67" s="98" t="s">
        <v>135</v>
      </c>
      <c r="L67" s="93" t="s">
        <v>886</v>
      </c>
      <c r="M67" s="84" t="s">
        <v>888</v>
      </c>
      <c r="N67" s="84" t="s">
        <v>359</v>
      </c>
      <c r="O67" s="84" t="s">
        <v>360</v>
      </c>
      <c r="P67" s="93" t="s">
        <v>1429</v>
      </c>
      <c r="Q67" s="99" t="s">
        <v>103</v>
      </c>
      <c r="R67" s="100" t="s">
        <v>1230</v>
      </c>
      <c r="S67" s="101" t="s">
        <v>362</v>
      </c>
      <c r="T67" s="101" t="s">
        <v>362</v>
      </c>
      <c r="U67" s="99" t="s">
        <v>554</v>
      </c>
      <c r="V67" s="101" t="s">
        <v>103</v>
      </c>
      <c r="W67" s="101" t="s">
        <v>594</v>
      </c>
      <c r="X67" s="101" t="s">
        <v>103</v>
      </c>
      <c r="Y67" s="101" t="s">
        <v>103</v>
      </c>
      <c r="Z67" s="93" t="s">
        <v>715</v>
      </c>
    </row>
    <row r="68" spans="1:26" ht="22.5" customHeight="1" x14ac:dyDescent="0.3">
      <c r="A68" s="91" t="s">
        <v>1357</v>
      </c>
      <c r="B68" s="92" t="s">
        <v>892</v>
      </c>
      <c r="C68" s="93" t="s">
        <v>372</v>
      </c>
      <c r="D68" s="94" t="s">
        <v>364</v>
      </c>
      <c r="E68" s="95" t="s">
        <v>373</v>
      </c>
      <c r="F68" s="96" t="s">
        <v>358</v>
      </c>
      <c r="G68" s="97" t="s">
        <v>592</v>
      </c>
      <c r="H68" s="97" t="s">
        <v>596</v>
      </c>
      <c r="I68" s="97">
        <v>300</v>
      </c>
      <c r="J68" s="93" t="s">
        <v>1592</v>
      </c>
      <c r="K68" s="98" t="s">
        <v>135</v>
      </c>
      <c r="L68" s="93" t="s">
        <v>886</v>
      </c>
      <c r="M68" s="84" t="s">
        <v>888</v>
      </c>
      <c r="N68" s="84" t="s">
        <v>371</v>
      </c>
      <c r="O68" s="84" t="s">
        <v>367</v>
      </c>
      <c r="P68" s="93" t="s">
        <v>1429</v>
      </c>
      <c r="Q68" s="99" t="s">
        <v>103</v>
      </c>
      <c r="R68" s="100" t="s">
        <v>1230</v>
      </c>
      <c r="S68" s="101" t="s">
        <v>362</v>
      </c>
      <c r="T68" s="101" t="s">
        <v>362</v>
      </c>
      <c r="U68" s="99" t="s">
        <v>554</v>
      </c>
      <c r="V68" s="101" t="s">
        <v>103</v>
      </c>
      <c r="W68" s="101" t="s">
        <v>594</v>
      </c>
      <c r="X68" s="101" t="s">
        <v>103</v>
      </c>
      <c r="Y68" s="101" t="s">
        <v>103</v>
      </c>
      <c r="Z68" s="93" t="s">
        <v>716</v>
      </c>
    </row>
    <row r="69" spans="1:26" ht="22.5" customHeight="1" x14ac:dyDescent="0.3">
      <c r="A69" s="91" t="s">
        <v>1358</v>
      </c>
      <c r="B69" s="92" t="s">
        <v>892</v>
      </c>
      <c r="C69" s="93" t="s">
        <v>372</v>
      </c>
      <c r="D69" s="94" t="s">
        <v>364</v>
      </c>
      <c r="E69" s="95" t="s">
        <v>373</v>
      </c>
      <c r="F69" s="96" t="s">
        <v>358</v>
      </c>
      <c r="G69" s="97" t="s">
        <v>592</v>
      </c>
      <c r="H69" s="97" t="s">
        <v>596</v>
      </c>
      <c r="I69" s="97">
        <v>300</v>
      </c>
      <c r="J69" s="93" t="s">
        <v>1592</v>
      </c>
      <c r="K69" s="98" t="s">
        <v>135</v>
      </c>
      <c r="L69" s="93" t="s">
        <v>886</v>
      </c>
      <c r="M69" s="84" t="s">
        <v>893</v>
      </c>
      <c r="N69" s="84" t="s">
        <v>371</v>
      </c>
      <c r="O69" s="84" t="s">
        <v>367</v>
      </c>
      <c r="P69" s="93" t="s">
        <v>1429</v>
      </c>
      <c r="Q69" s="99" t="s">
        <v>103</v>
      </c>
      <c r="R69" s="100" t="s">
        <v>1230</v>
      </c>
      <c r="S69" s="101" t="s">
        <v>362</v>
      </c>
      <c r="T69" s="101" t="s">
        <v>362</v>
      </c>
      <c r="U69" s="99" t="s">
        <v>554</v>
      </c>
      <c r="V69" s="101" t="s">
        <v>103</v>
      </c>
      <c r="W69" s="101" t="s">
        <v>594</v>
      </c>
      <c r="X69" s="101" t="s">
        <v>103</v>
      </c>
      <c r="Y69" s="101" t="s">
        <v>103</v>
      </c>
      <c r="Z69" s="93" t="s">
        <v>717</v>
      </c>
    </row>
    <row r="70" spans="1:26" ht="22.5" customHeight="1" x14ac:dyDescent="0.3">
      <c r="A70" s="91" t="s">
        <v>1680</v>
      </c>
      <c r="B70" s="92" t="s">
        <v>1733</v>
      </c>
      <c r="C70" s="93" t="s">
        <v>372</v>
      </c>
      <c r="D70" s="94" t="s">
        <v>377</v>
      </c>
      <c r="E70" s="95" t="s">
        <v>373</v>
      </c>
      <c r="F70" s="96" t="s">
        <v>358</v>
      </c>
      <c r="G70" s="97" t="s">
        <v>592</v>
      </c>
      <c r="H70" s="97" t="s">
        <v>596</v>
      </c>
      <c r="I70" s="97">
        <v>300</v>
      </c>
      <c r="J70" s="93" t="s">
        <v>1592</v>
      </c>
      <c r="K70" s="98" t="s">
        <v>135</v>
      </c>
      <c r="L70" s="93" t="s">
        <v>1734</v>
      </c>
      <c r="M70" s="84" t="s">
        <v>1735</v>
      </c>
      <c r="N70" s="84" t="s">
        <v>371</v>
      </c>
      <c r="O70" s="84" t="s">
        <v>367</v>
      </c>
      <c r="P70" s="93" t="s">
        <v>1429</v>
      </c>
      <c r="Q70" s="99" t="s">
        <v>103</v>
      </c>
      <c r="R70" s="100" t="s">
        <v>1230</v>
      </c>
      <c r="S70" s="101" t="s">
        <v>362</v>
      </c>
      <c r="T70" s="101" t="s">
        <v>362</v>
      </c>
      <c r="U70" s="99" t="s">
        <v>358</v>
      </c>
      <c r="V70" s="101" t="s">
        <v>103</v>
      </c>
      <c r="W70" s="101" t="s">
        <v>594</v>
      </c>
      <c r="X70" s="101" t="s">
        <v>103</v>
      </c>
      <c r="Y70" s="101" t="s">
        <v>103</v>
      </c>
      <c r="Z70" s="93" t="s">
        <v>1699</v>
      </c>
    </row>
    <row r="71" spans="1:26" ht="22.5" customHeight="1" x14ac:dyDescent="0.3">
      <c r="A71" s="91" t="s">
        <v>992</v>
      </c>
      <c r="B71" s="92" t="s">
        <v>609</v>
      </c>
      <c r="C71" s="93" t="s">
        <v>372</v>
      </c>
      <c r="D71" s="94" t="s">
        <v>356</v>
      </c>
      <c r="E71" s="95" t="s">
        <v>373</v>
      </c>
      <c r="F71" s="96" t="s">
        <v>358</v>
      </c>
      <c r="G71" s="97" t="s">
        <v>592</v>
      </c>
      <c r="H71" s="97" t="s">
        <v>596</v>
      </c>
      <c r="I71" s="97">
        <v>300</v>
      </c>
      <c r="J71" s="93" t="s">
        <v>1592</v>
      </c>
      <c r="K71" s="98" t="s">
        <v>135</v>
      </c>
      <c r="L71" s="93" t="s">
        <v>627</v>
      </c>
      <c r="M71" s="84" t="s">
        <v>438</v>
      </c>
      <c r="N71" s="84" t="s">
        <v>359</v>
      </c>
      <c r="O71" s="84" t="s">
        <v>360</v>
      </c>
      <c r="P71" s="93" t="s">
        <v>361</v>
      </c>
      <c r="Q71" s="99" t="s">
        <v>103</v>
      </c>
      <c r="R71" s="100" t="s">
        <v>1230</v>
      </c>
      <c r="S71" s="101" t="s">
        <v>362</v>
      </c>
      <c r="T71" s="101" t="s">
        <v>362</v>
      </c>
      <c r="U71" s="99" t="s">
        <v>554</v>
      </c>
      <c r="V71" s="101" t="s">
        <v>103</v>
      </c>
      <c r="W71" s="101" t="s">
        <v>594</v>
      </c>
      <c r="X71" s="101" t="s">
        <v>103</v>
      </c>
      <c r="Y71" s="101" t="s">
        <v>103</v>
      </c>
      <c r="Z71" s="93" t="s">
        <v>441</v>
      </c>
    </row>
    <row r="72" spans="1:26" ht="22.5" customHeight="1" x14ac:dyDescent="0.3">
      <c r="A72" s="91" t="s">
        <v>1361</v>
      </c>
      <c r="B72" s="92" t="s">
        <v>609</v>
      </c>
      <c r="C72" s="93" t="s">
        <v>372</v>
      </c>
      <c r="D72" s="94" t="s">
        <v>364</v>
      </c>
      <c r="E72" s="95" t="s">
        <v>373</v>
      </c>
      <c r="F72" s="96" t="s">
        <v>358</v>
      </c>
      <c r="G72" s="97" t="s">
        <v>592</v>
      </c>
      <c r="H72" s="97" t="s">
        <v>596</v>
      </c>
      <c r="I72" s="97">
        <v>300</v>
      </c>
      <c r="J72" s="93" t="s">
        <v>1592</v>
      </c>
      <c r="K72" s="98" t="s">
        <v>135</v>
      </c>
      <c r="L72" s="93" t="s">
        <v>627</v>
      </c>
      <c r="M72" s="84" t="s">
        <v>438</v>
      </c>
      <c r="N72" s="84" t="s">
        <v>359</v>
      </c>
      <c r="O72" s="84" t="s">
        <v>360</v>
      </c>
      <c r="P72" s="93" t="s">
        <v>1429</v>
      </c>
      <c r="Q72" s="99" t="s">
        <v>103</v>
      </c>
      <c r="R72" s="100" t="s">
        <v>1230</v>
      </c>
      <c r="S72" s="101" t="s">
        <v>362</v>
      </c>
      <c r="T72" s="101" t="s">
        <v>362</v>
      </c>
      <c r="U72" s="99" t="s">
        <v>554</v>
      </c>
      <c r="V72" s="101" t="s">
        <v>103</v>
      </c>
      <c r="W72" s="101" t="s">
        <v>594</v>
      </c>
      <c r="X72" s="101" t="s">
        <v>103</v>
      </c>
      <c r="Y72" s="101" t="s">
        <v>103</v>
      </c>
      <c r="Z72" s="93" t="s">
        <v>992</v>
      </c>
    </row>
    <row r="73" spans="1:26" ht="22.5" customHeight="1" x14ac:dyDescent="0.3">
      <c r="A73" s="91" t="s">
        <v>1362</v>
      </c>
      <c r="B73" s="92" t="s">
        <v>609</v>
      </c>
      <c r="C73" s="93" t="s">
        <v>372</v>
      </c>
      <c r="D73" s="94" t="s">
        <v>364</v>
      </c>
      <c r="E73" s="95" t="s">
        <v>373</v>
      </c>
      <c r="F73" s="96" t="s">
        <v>358</v>
      </c>
      <c r="G73" s="97" t="s">
        <v>592</v>
      </c>
      <c r="H73" s="97" t="s">
        <v>596</v>
      </c>
      <c r="I73" s="97">
        <v>300</v>
      </c>
      <c r="J73" s="93" t="s">
        <v>1592</v>
      </c>
      <c r="K73" s="98" t="s">
        <v>135</v>
      </c>
      <c r="L73" s="93" t="s">
        <v>627</v>
      </c>
      <c r="M73" s="84" t="s">
        <v>438</v>
      </c>
      <c r="N73" s="84" t="s">
        <v>371</v>
      </c>
      <c r="O73" s="84" t="s">
        <v>367</v>
      </c>
      <c r="P73" s="93" t="s">
        <v>1429</v>
      </c>
      <c r="Q73" s="99" t="s">
        <v>103</v>
      </c>
      <c r="R73" s="100" t="s">
        <v>1230</v>
      </c>
      <c r="S73" s="101" t="s">
        <v>362</v>
      </c>
      <c r="T73" s="101" t="s">
        <v>362</v>
      </c>
      <c r="U73" s="99" t="s">
        <v>554</v>
      </c>
      <c r="V73" s="101" t="s">
        <v>103</v>
      </c>
      <c r="W73" s="101" t="s">
        <v>594</v>
      </c>
      <c r="X73" s="101" t="s">
        <v>103</v>
      </c>
      <c r="Y73" s="101" t="s">
        <v>103</v>
      </c>
      <c r="Z73" s="93" t="s">
        <v>993</v>
      </c>
    </row>
    <row r="74" spans="1:26" ht="22.5" customHeight="1" x14ac:dyDescent="0.3">
      <c r="A74" s="91" t="s">
        <v>1789</v>
      </c>
      <c r="B74" s="92" t="s">
        <v>1881</v>
      </c>
      <c r="C74" s="93" t="s">
        <v>372</v>
      </c>
      <c r="D74" s="94" t="s">
        <v>377</v>
      </c>
      <c r="E74" s="95" t="s">
        <v>373</v>
      </c>
      <c r="F74" s="96" t="s">
        <v>358</v>
      </c>
      <c r="G74" s="97" t="s">
        <v>592</v>
      </c>
      <c r="H74" s="97" t="s">
        <v>596</v>
      </c>
      <c r="I74" s="97">
        <v>300</v>
      </c>
      <c r="J74" s="93" t="s">
        <v>1592</v>
      </c>
      <c r="K74" s="98" t="s">
        <v>135</v>
      </c>
      <c r="L74" s="93" t="s">
        <v>1738</v>
      </c>
      <c r="M74" s="84" t="s">
        <v>1879</v>
      </c>
      <c r="N74" s="84" t="s">
        <v>371</v>
      </c>
      <c r="O74" s="84" t="s">
        <v>367</v>
      </c>
      <c r="P74" s="93" t="s">
        <v>1429</v>
      </c>
      <c r="Q74" s="99" t="s">
        <v>103</v>
      </c>
      <c r="R74" s="100" t="s">
        <v>1230</v>
      </c>
      <c r="S74" s="101" t="s">
        <v>362</v>
      </c>
      <c r="T74" s="101" t="s">
        <v>362</v>
      </c>
      <c r="U74" s="99" t="s">
        <v>358</v>
      </c>
      <c r="V74" s="101" t="s">
        <v>103</v>
      </c>
      <c r="W74" s="101" t="s">
        <v>594</v>
      </c>
      <c r="X74" s="101" t="s">
        <v>103</v>
      </c>
      <c r="Y74" s="101" t="s">
        <v>103</v>
      </c>
      <c r="Z74" s="93" t="s">
        <v>1800</v>
      </c>
    </row>
    <row r="75" spans="1:26" ht="22.5" customHeight="1" x14ac:dyDescent="0.3">
      <c r="A75" s="91" t="s">
        <v>1193</v>
      </c>
      <c r="B75" s="92" t="s">
        <v>894</v>
      </c>
      <c r="C75" s="93" t="s">
        <v>372</v>
      </c>
      <c r="D75" s="94" t="s">
        <v>356</v>
      </c>
      <c r="E75" s="95" t="s">
        <v>363</v>
      </c>
      <c r="F75" s="96" t="s">
        <v>358</v>
      </c>
      <c r="G75" s="97" t="s">
        <v>592</v>
      </c>
      <c r="H75" s="97" t="s">
        <v>596</v>
      </c>
      <c r="I75" s="97">
        <v>300</v>
      </c>
      <c r="J75" s="93" t="s">
        <v>1592</v>
      </c>
      <c r="K75" s="98" t="s">
        <v>135</v>
      </c>
      <c r="L75" s="93" t="s">
        <v>886</v>
      </c>
      <c r="M75" s="84" t="s">
        <v>888</v>
      </c>
      <c r="N75" s="84" t="s">
        <v>359</v>
      </c>
      <c r="O75" s="84" t="s">
        <v>360</v>
      </c>
      <c r="P75" s="93" t="s">
        <v>361</v>
      </c>
      <c r="Q75" s="99" t="s">
        <v>103</v>
      </c>
      <c r="R75" s="100" t="s">
        <v>1230</v>
      </c>
      <c r="S75" s="101" t="s">
        <v>362</v>
      </c>
      <c r="T75" s="101" t="s">
        <v>362</v>
      </c>
      <c r="U75" s="99" t="s">
        <v>554</v>
      </c>
      <c r="V75" s="101" t="s">
        <v>103</v>
      </c>
      <c r="W75" s="101" t="s">
        <v>594</v>
      </c>
      <c r="X75" s="101" t="s">
        <v>103</v>
      </c>
      <c r="Y75" s="101" t="s">
        <v>103</v>
      </c>
      <c r="Z75" s="93" t="s">
        <v>413</v>
      </c>
    </row>
    <row r="76" spans="1:26" ht="22.5" customHeight="1" x14ac:dyDescent="0.3">
      <c r="A76" s="91" t="s">
        <v>732</v>
      </c>
      <c r="B76" s="92" t="s">
        <v>894</v>
      </c>
      <c r="C76" s="93" t="s">
        <v>372</v>
      </c>
      <c r="D76" s="94" t="s">
        <v>356</v>
      </c>
      <c r="E76" s="95" t="s">
        <v>363</v>
      </c>
      <c r="F76" s="96" t="s">
        <v>358</v>
      </c>
      <c r="G76" s="97" t="s">
        <v>592</v>
      </c>
      <c r="H76" s="97" t="s">
        <v>596</v>
      </c>
      <c r="I76" s="97">
        <v>300</v>
      </c>
      <c r="J76" s="93" t="s">
        <v>1592</v>
      </c>
      <c r="K76" s="98" t="s">
        <v>135</v>
      </c>
      <c r="L76" s="93" t="s">
        <v>886</v>
      </c>
      <c r="M76" s="84" t="s">
        <v>888</v>
      </c>
      <c r="N76" s="84" t="s">
        <v>359</v>
      </c>
      <c r="O76" s="84" t="s">
        <v>360</v>
      </c>
      <c r="P76" s="93" t="s">
        <v>361</v>
      </c>
      <c r="Q76" s="99" t="s">
        <v>103</v>
      </c>
      <c r="R76" s="100" t="s">
        <v>1230</v>
      </c>
      <c r="S76" s="101" t="s">
        <v>362</v>
      </c>
      <c r="T76" s="101" t="s">
        <v>362</v>
      </c>
      <c r="U76" s="99" t="s">
        <v>554</v>
      </c>
      <c r="V76" s="101" t="s">
        <v>103</v>
      </c>
      <c r="W76" s="101" t="s">
        <v>594</v>
      </c>
      <c r="X76" s="101" t="s">
        <v>103</v>
      </c>
      <c r="Y76" s="101" t="s">
        <v>103</v>
      </c>
      <c r="Z76" s="93" t="s">
        <v>1193</v>
      </c>
    </row>
    <row r="77" spans="1:26" ht="22.5" customHeight="1" x14ac:dyDescent="0.3">
      <c r="A77" s="91" t="s">
        <v>1364</v>
      </c>
      <c r="B77" s="92" t="s">
        <v>894</v>
      </c>
      <c r="C77" s="93" t="s">
        <v>372</v>
      </c>
      <c r="D77" s="94" t="s">
        <v>364</v>
      </c>
      <c r="E77" s="95" t="s">
        <v>363</v>
      </c>
      <c r="F77" s="96" t="s">
        <v>358</v>
      </c>
      <c r="G77" s="97" t="s">
        <v>592</v>
      </c>
      <c r="H77" s="97" t="s">
        <v>596</v>
      </c>
      <c r="I77" s="97">
        <v>300</v>
      </c>
      <c r="J77" s="93" t="s">
        <v>1592</v>
      </c>
      <c r="K77" s="98" t="s">
        <v>135</v>
      </c>
      <c r="L77" s="93" t="s">
        <v>886</v>
      </c>
      <c r="M77" s="84" t="s">
        <v>888</v>
      </c>
      <c r="N77" s="84" t="s">
        <v>359</v>
      </c>
      <c r="O77" s="84" t="s">
        <v>360</v>
      </c>
      <c r="P77" s="93" t="s">
        <v>1429</v>
      </c>
      <c r="Q77" s="99" t="s">
        <v>103</v>
      </c>
      <c r="R77" s="100" t="s">
        <v>1230</v>
      </c>
      <c r="S77" s="101" t="s">
        <v>362</v>
      </c>
      <c r="T77" s="101" t="s">
        <v>362</v>
      </c>
      <c r="U77" s="99" t="s">
        <v>554</v>
      </c>
      <c r="V77" s="101" t="s">
        <v>103</v>
      </c>
      <c r="W77" s="101" t="s">
        <v>594</v>
      </c>
      <c r="X77" s="101" t="s">
        <v>103</v>
      </c>
      <c r="Y77" s="101" t="s">
        <v>103</v>
      </c>
      <c r="Z77" s="93" t="s">
        <v>732</v>
      </c>
    </row>
    <row r="78" spans="1:26" ht="22.5" customHeight="1" x14ac:dyDescent="0.3">
      <c r="A78" s="91" t="s">
        <v>1365</v>
      </c>
      <c r="B78" s="92" t="s">
        <v>894</v>
      </c>
      <c r="C78" s="93" t="s">
        <v>372</v>
      </c>
      <c r="D78" s="94" t="s">
        <v>364</v>
      </c>
      <c r="E78" s="95" t="s">
        <v>363</v>
      </c>
      <c r="F78" s="96" t="s">
        <v>358</v>
      </c>
      <c r="G78" s="97" t="s">
        <v>592</v>
      </c>
      <c r="H78" s="97" t="s">
        <v>596</v>
      </c>
      <c r="I78" s="97">
        <v>300</v>
      </c>
      <c r="J78" s="93" t="s">
        <v>1592</v>
      </c>
      <c r="K78" s="98" t="s">
        <v>135</v>
      </c>
      <c r="L78" s="93" t="s">
        <v>886</v>
      </c>
      <c r="M78" s="84" t="s">
        <v>888</v>
      </c>
      <c r="N78" s="84" t="s">
        <v>371</v>
      </c>
      <c r="O78" s="84" t="s">
        <v>367</v>
      </c>
      <c r="P78" s="93" t="s">
        <v>1429</v>
      </c>
      <c r="Q78" s="99" t="s">
        <v>103</v>
      </c>
      <c r="R78" s="100" t="s">
        <v>1230</v>
      </c>
      <c r="S78" s="101" t="s">
        <v>362</v>
      </c>
      <c r="T78" s="101" t="s">
        <v>362</v>
      </c>
      <c r="U78" s="99" t="s">
        <v>554</v>
      </c>
      <c r="V78" s="101" t="s">
        <v>103</v>
      </c>
      <c r="W78" s="101" t="s">
        <v>594</v>
      </c>
      <c r="X78" s="101" t="s">
        <v>103</v>
      </c>
      <c r="Y78" s="101" t="s">
        <v>103</v>
      </c>
      <c r="Z78" s="93" t="s">
        <v>733</v>
      </c>
    </row>
    <row r="79" spans="1:26" ht="22.5" customHeight="1" x14ac:dyDescent="0.3">
      <c r="A79" s="91" t="s">
        <v>1366</v>
      </c>
      <c r="B79" s="92" t="s">
        <v>894</v>
      </c>
      <c r="C79" s="93" t="s">
        <v>372</v>
      </c>
      <c r="D79" s="94" t="s">
        <v>364</v>
      </c>
      <c r="E79" s="95" t="s">
        <v>363</v>
      </c>
      <c r="F79" s="96" t="s">
        <v>358</v>
      </c>
      <c r="G79" s="97" t="s">
        <v>592</v>
      </c>
      <c r="H79" s="97" t="s">
        <v>596</v>
      </c>
      <c r="I79" s="97">
        <v>300</v>
      </c>
      <c r="J79" s="93" t="s">
        <v>1592</v>
      </c>
      <c r="K79" s="98" t="s">
        <v>135</v>
      </c>
      <c r="L79" s="93" t="s">
        <v>886</v>
      </c>
      <c r="M79" s="84" t="s">
        <v>893</v>
      </c>
      <c r="N79" s="84" t="s">
        <v>371</v>
      </c>
      <c r="O79" s="84" t="s">
        <v>367</v>
      </c>
      <c r="P79" s="93" t="s">
        <v>1429</v>
      </c>
      <c r="Q79" s="99" t="s">
        <v>103</v>
      </c>
      <c r="R79" s="100" t="s">
        <v>1230</v>
      </c>
      <c r="S79" s="101" t="s">
        <v>362</v>
      </c>
      <c r="T79" s="101" t="s">
        <v>362</v>
      </c>
      <c r="U79" s="99" t="s">
        <v>554</v>
      </c>
      <c r="V79" s="101" t="s">
        <v>103</v>
      </c>
      <c r="W79" s="101" t="s">
        <v>594</v>
      </c>
      <c r="X79" s="101" t="s">
        <v>103</v>
      </c>
      <c r="Y79" s="101" t="s">
        <v>103</v>
      </c>
      <c r="Z79" s="93" t="s">
        <v>734</v>
      </c>
    </row>
    <row r="80" spans="1:26" ht="22.5" customHeight="1" x14ac:dyDescent="0.3">
      <c r="A80" s="91" t="s">
        <v>1690</v>
      </c>
      <c r="B80" s="92" t="s">
        <v>1736</v>
      </c>
      <c r="C80" s="93" t="s">
        <v>372</v>
      </c>
      <c r="D80" s="94" t="s">
        <v>377</v>
      </c>
      <c r="E80" s="95" t="s">
        <v>363</v>
      </c>
      <c r="F80" s="96" t="s">
        <v>358</v>
      </c>
      <c r="G80" s="97" t="s">
        <v>592</v>
      </c>
      <c r="H80" s="97" t="s">
        <v>596</v>
      </c>
      <c r="I80" s="97">
        <v>300</v>
      </c>
      <c r="J80" s="93" t="s">
        <v>1592</v>
      </c>
      <c r="K80" s="98" t="s">
        <v>135</v>
      </c>
      <c r="L80" s="93" t="s">
        <v>1734</v>
      </c>
      <c r="M80" s="84" t="s">
        <v>1735</v>
      </c>
      <c r="N80" s="84" t="s">
        <v>371</v>
      </c>
      <c r="O80" s="84" t="s">
        <v>367</v>
      </c>
      <c r="P80" s="93" t="s">
        <v>1429</v>
      </c>
      <c r="Q80" s="99" t="s">
        <v>103</v>
      </c>
      <c r="R80" s="100" t="s">
        <v>1230</v>
      </c>
      <c r="S80" s="101" t="s">
        <v>362</v>
      </c>
      <c r="T80" s="101" t="s">
        <v>362</v>
      </c>
      <c r="U80" s="99" t="s">
        <v>358</v>
      </c>
      <c r="V80" s="101" t="s">
        <v>103</v>
      </c>
      <c r="W80" s="101" t="s">
        <v>594</v>
      </c>
      <c r="X80" s="101" t="s">
        <v>103</v>
      </c>
      <c r="Y80" s="101" t="s">
        <v>103</v>
      </c>
      <c r="Z80" s="93" t="s">
        <v>1700</v>
      </c>
    </row>
    <row r="81" spans="1:26" ht="22.5" customHeight="1" x14ac:dyDescent="0.3">
      <c r="A81" s="91" t="s">
        <v>1368</v>
      </c>
      <c r="B81" s="92" t="s">
        <v>610</v>
      </c>
      <c r="C81" s="93" t="s">
        <v>372</v>
      </c>
      <c r="D81" s="94" t="s">
        <v>364</v>
      </c>
      <c r="E81" s="95" t="s">
        <v>363</v>
      </c>
      <c r="F81" s="96" t="s">
        <v>358</v>
      </c>
      <c r="G81" s="97" t="s">
        <v>592</v>
      </c>
      <c r="H81" s="97" t="s">
        <v>596</v>
      </c>
      <c r="I81" s="97">
        <v>300</v>
      </c>
      <c r="J81" s="93" t="s">
        <v>1592</v>
      </c>
      <c r="K81" s="98" t="s">
        <v>135</v>
      </c>
      <c r="L81" s="93" t="s">
        <v>627</v>
      </c>
      <c r="M81" s="84" t="s">
        <v>438</v>
      </c>
      <c r="N81" s="84" t="s">
        <v>359</v>
      </c>
      <c r="O81" s="84" t="s">
        <v>360</v>
      </c>
      <c r="P81" s="93" t="s">
        <v>1429</v>
      </c>
      <c r="Q81" s="99" t="s">
        <v>103</v>
      </c>
      <c r="R81" s="100" t="s">
        <v>1230</v>
      </c>
      <c r="S81" s="101" t="s">
        <v>362</v>
      </c>
      <c r="T81" s="101" t="s">
        <v>362</v>
      </c>
      <c r="U81" s="99" t="s">
        <v>554</v>
      </c>
      <c r="V81" s="101" t="s">
        <v>103</v>
      </c>
      <c r="W81" s="101" t="s">
        <v>594</v>
      </c>
      <c r="X81" s="101" t="s">
        <v>103</v>
      </c>
      <c r="Y81" s="101" t="s">
        <v>103</v>
      </c>
      <c r="Z81" s="93" t="s">
        <v>996</v>
      </c>
    </row>
    <row r="82" spans="1:26" ht="22.5" customHeight="1" x14ac:dyDescent="0.3">
      <c r="A82" s="91" t="s">
        <v>1369</v>
      </c>
      <c r="B82" s="92" t="s">
        <v>610</v>
      </c>
      <c r="C82" s="93" t="s">
        <v>372</v>
      </c>
      <c r="D82" s="94" t="s">
        <v>364</v>
      </c>
      <c r="E82" s="95" t="s">
        <v>363</v>
      </c>
      <c r="F82" s="96" t="s">
        <v>358</v>
      </c>
      <c r="G82" s="97" t="s">
        <v>592</v>
      </c>
      <c r="H82" s="97" t="s">
        <v>596</v>
      </c>
      <c r="I82" s="97">
        <v>300</v>
      </c>
      <c r="J82" s="93" t="s">
        <v>1592</v>
      </c>
      <c r="K82" s="98" t="s">
        <v>135</v>
      </c>
      <c r="L82" s="93" t="s">
        <v>627</v>
      </c>
      <c r="M82" s="84" t="s">
        <v>438</v>
      </c>
      <c r="N82" s="84" t="s">
        <v>371</v>
      </c>
      <c r="O82" s="84" t="s">
        <v>367</v>
      </c>
      <c r="P82" s="93" t="s">
        <v>1429</v>
      </c>
      <c r="Q82" s="99" t="s">
        <v>103</v>
      </c>
      <c r="R82" s="100" t="s">
        <v>1230</v>
      </c>
      <c r="S82" s="101" t="s">
        <v>362</v>
      </c>
      <c r="T82" s="101" t="s">
        <v>362</v>
      </c>
      <c r="U82" s="99" t="s">
        <v>554</v>
      </c>
      <c r="V82" s="101" t="s">
        <v>103</v>
      </c>
      <c r="W82" s="101" t="s">
        <v>594</v>
      </c>
      <c r="X82" s="101" t="s">
        <v>103</v>
      </c>
      <c r="Y82" s="101" t="s">
        <v>103</v>
      </c>
      <c r="Z82" s="93" t="s">
        <v>997</v>
      </c>
    </row>
    <row r="83" spans="1:26" ht="22.5" customHeight="1" x14ac:dyDescent="0.3">
      <c r="A83" s="91" t="s">
        <v>1370</v>
      </c>
      <c r="B83" s="92" t="s">
        <v>610</v>
      </c>
      <c r="C83" s="93" t="s">
        <v>372</v>
      </c>
      <c r="D83" s="94" t="s">
        <v>364</v>
      </c>
      <c r="E83" s="95" t="s">
        <v>363</v>
      </c>
      <c r="F83" s="96" t="s">
        <v>358</v>
      </c>
      <c r="G83" s="97" t="s">
        <v>592</v>
      </c>
      <c r="H83" s="97" t="s">
        <v>596</v>
      </c>
      <c r="I83" s="97">
        <v>300</v>
      </c>
      <c r="J83" s="93" t="s">
        <v>1592</v>
      </c>
      <c r="K83" s="98" t="s">
        <v>135</v>
      </c>
      <c r="L83" s="93" t="s">
        <v>627</v>
      </c>
      <c r="M83" s="84" t="s">
        <v>439</v>
      </c>
      <c r="N83" s="84" t="s">
        <v>371</v>
      </c>
      <c r="O83" s="84" t="s">
        <v>367</v>
      </c>
      <c r="P83" s="93" t="s">
        <v>1429</v>
      </c>
      <c r="Q83" s="99" t="s">
        <v>103</v>
      </c>
      <c r="R83" s="100" t="s">
        <v>1230</v>
      </c>
      <c r="S83" s="101" t="s">
        <v>362</v>
      </c>
      <c r="T83" s="101" t="s">
        <v>362</v>
      </c>
      <c r="U83" s="99" t="s">
        <v>554</v>
      </c>
      <c r="V83" s="101" t="s">
        <v>103</v>
      </c>
      <c r="W83" s="101" t="s">
        <v>594</v>
      </c>
      <c r="X83" s="101" t="s">
        <v>103</v>
      </c>
      <c r="Y83" s="101" t="s">
        <v>103</v>
      </c>
      <c r="Z83" s="93" t="s">
        <v>998</v>
      </c>
    </row>
    <row r="84" spans="1:26" ht="22.5" customHeight="1" x14ac:dyDescent="0.3">
      <c r="A84" s="91" t="s">
        <v>1802</v>
      </c>
      <c r="B84" s="92" t="s">
        <v>1882</v>
      </c>
      <c r="C84" s="93" t="s">
        <v>372</v>
      </c>
      <c r="D84" s="94" t="s">
        <v>377</v>
      </c>
      <c r="E84" s="95" t="s">
        <v>363</v>
      </c>
      <c r="F84" s="96" t="s">
        <v>358</v>
      </c>
      <c r="G84" s="97" t="s">
        <v>592</v>
      </c>
      <c r="H84" s="97" t="s">
        <v>596</v>
      </c>
      <c r="I84" s="97">
        <v>300</v>
      </c>
      <c r="J84" s="93" t="s">
        <v>1592</v>
      </c>
      <c r="K84" s="98" t="s">
        <v>135</v>
      </c>
      <c r="L84" s="93" t="s">
        <v>1738</v>
      </c>
      <c r="M84" s="84" t="s">
        <v>1879</v>
      </c>
      <c r="N84" s="84" t="s">
        <v>371</v>
      </c>
      <c r="O84" s="84" t="s">
        <v>367</v>
      </c>
      <c r="P84" s="93" t="s">
        <v>1429</v>
      </c>
      <c r="Q84" s="99" t="s">
        <v>103</v>
      </c>
      <c r="R84" s="100" t="s">
        <v>1230</v>
      </c>
      <c r="S84" s="101" t="s">
        <v>362</v>
      </c>
      <c r="T84" s="101" t="s">
        <v>362</v>
      </c>
      <c r="U84" s="99" t="s">
        <v>358</v>
      </c>
      <c r="V84" s="101" t="s">
        <v>103</v>
      </c>
      <c r="W84" s="101" t="s">
        <v>594</v>
      </c>
      <c r="X84" s="101" t="s">
        <v>103</v>
      </c>
      <c r="Y84" s="101" t="s">
        <v>103</v>
      </c>
      <c r="Z84" s="93" t="s">
        <v>1803</v>
      </c>
    </row>
    <row r="85" spans="1:26" ht="22.5" customHeight="1" x14ac:dyDescent="0.3">
      <c r="A85" s="91" t="s">
        <v>1449</v>
      </c>
      <c r="B85" s="92" t="s">
        <v>1471</v>
      </c>
      <c r="C85" s="93" t="s">
        <v>372</v>
      </c>
      <c r="D85" s="94" t="s">
        <v>364</v>
      </c>
      <c r="E85" s="95" t="s">
        <v>363</v>
      </c>
      <c r="F85" s="96" t="s">
        <v>358</v>
      </c>
      <c r="G85" s="97" t="s">
        <v>592</v>
      </c>
      <c r="H85" s="97" t="s">
        <v>596</v>
      </c>
      <c r="I85" s="97">
        <v>300</v>
      </c>
      <c r="J85" s="93" t="s">
        <v>1592</v>
      </c>
      <c r="K85" s="98" t="s">
        <v>135</v>
      </c>
      <c r="L85" s="93" t="s">
        <v>627</v>
      </c>
      <c r="M85" s="84" t="s">
        <v>1472</v>
      </c>
      <c r="N85" s="84" t="s">
        <v>371</v>
      </c>
      <c r="O85" s="84" t="s">
        <v>367</v>
      </c>
      <c r="P85" s="93" t="s">
        <v>1429</v>
      </c>
      <c r="Q85" s="99" t="s">
        <v>103</v>
      </c>
      <c r="R85" s="100" t="s">
        <v>1232</v>
      </c>
      <c r="S85" s="101" t="s">
        <v>362</v>
      </c>
      <c r="T85" s="101" t="s">
        <v>362</v>
      </c>
      <c r="U85" s="99" t="s">
        <v>358</v>
      </c>
      <c r="V85" s="101" t="s">
        <v>103</v>
      </c>
      <c r="W85" s="101" t="s">
        <v>594</v>
      </c>
      <c r="X85" s="101" t="s">
        <v>103</v>
      </c>
      <c r="Y85" s="101" t="s">
        <v>103</v>
      </c>
      <c r="Z85" s="93" t="s">
        <v>415</v>
      </c>
    </row>
    <row r="86" spans="1:26" ht="22.5" customHeight="1" x14ac:dyDescent="0.3">
      <c r="A86" s="91" t="s">
        <v>1450</v>
      </c>
      <c r="B86" s="92" t="s">
        <v>1471</v>
      </c>
      <c r="C86" s="93" t="s">
        <v>372</v>
      </c>
      <c r="D86" s="94" t="s">
        <v>364</v>
      </c>
      <c r="E86" s="95" t="s">
        <v>363</v>
      </c>
      <c r="F86" s="96" t="s">
        <v>358</v>
      </c>
      <c r="G86" s="97" t="s">
        <v>592</v>
      </c>
      <c r="H86" s="97" t="s">
        <v>596</v>
      </c>
      <c r="I86" s="97">
        <v>300</v>
      </c>
      <c r="J86" s="93" t="s">
        <v>1592</v>
      </c>
      <c r="K86" s="98" t="s">
        <v>135</v>
      </c>
      <c r="L86" s="93" t="s">
        <v>627</v>
      </c>
      <c r="M86" s="84" t="s">
        <v>1302</v>
      </c>
      <c r="N86" s="84" t="s">
        <v>371</v>
      </c>
      <c r="O86" s="84" t="s">
        <v>367</v>
      </c>
      <c r="P86" s="93" t="s">
        <v>1429</v>
      </c>
      <c r="Q86" s="99" t="s">
        <v>103</v>
      </c>
      <c r="R86" s="100" t="s">
        <v>1473</v>
      </c>
      <c r="S86" s="101" t="s">
        <v>362</v>
      </c>
      <c r="T86" s="101" t="s">
        <v>362</v>
      </c>
      <c r="U86" s="99" t="s">
        <v>358</v>
      </c>
      <c r="V86" s="101" t="s">
        <v>103</v>
      </c>
      <c r="W86" s="101" t="s">
        <v>594</v>
      </c>
      <c r="X86" s="101" t="s">
        <v>103</v>
      </c>
      <c r="Y86" s="101" t="s">
        <v>103</v>
      </c>
      <c r="Z86" s="93" t="s">
        <v>416</v>
      </c>
    </row>
    <row r="87" spans="1:26" ht="22.5" customHeight="1" x14ac:dyDescent="0.3">
      <c r="A87" s="91" t="s">
        <v>1451</v>
      </c>
      <c r="B87" s="92" t="s">
        <v>1471</v>
      </c>
      <c r="C87" s="93" t="s">
        <v>372</v>
      </c>
      <c r="D87" s="94" t="s">
        <v>364</v>
      </c>
      <c r="E87" s="95" t="s">
        <v>363</v>
      </c>
      <c r="F87" s="96" t="s">
        <v>386</v>
      </c>
      <c r="G87" s="97" t="s">
        <v>592</v>
      </c>
      <c r="H87" s="97" t="s">
        <v>596</v>
      </c>
      <c r="I87" s="97">
        <v>600</v>
      </c>
      <c r="J87" s="93" t="s">
        <v>1592</v>
      </c>
      <c r="K87" s="98" t="s">
        <v>135</v>
      </c>
      <c r="L87" s="93" t="s">
        <v>627</v>
      </c>
      <c r="M87" s="84" t="s">
        <v>1302</v>
      </c>
      <c r="N87" s="84" t="s">
        <v>385</v>
      </c>
      <c r="O87" s="84" t="s">
        <v>381</v>
      </c>
      <c r="P87" s="93" t="s">
        <v>1429</v>
      </c>
      <c r="Q87" s="99" t="s">
        <v>103</v>
      </c>
      <c r="R87" s="100" t="s">
        <v>1303</v>
      </c>
      <c r="S87" s="101" t="s">
        <v>362</v>
      </c>
      <c r="T87" s="101" t="s">
        <v>362</v>
      </c>
      <c r="U87" s="99" t="s">
        <v>358</v>
      </c>
      <c r="V87" s="101" t="s">
        <v>103</v>
      </c>
      <c r="W87" s="101" t="s">
        <v>594</v>
      </c>
      <c r="X87" s="101" t="s">
        <v>103</v>
      </c>
      <c r="Y87" s="101" t="s">
        <v>103</v>
      </c>
      <c r="Z87" s="93" t="s">
        <v>417</v>
      </c>
    </row>
    <row r="88" spans="1:26" ht="22.5" customHeight="1" x14ac:dyDescent="0.3">
      <c r="A88" s="91" t="s">
        <v>1109</v>
      </c>
      <c r="B88" s="92" t="s">
        <v>1157</v>
      </c>
      <c r="C88" s="93" t="s">
        <v>372</v>
      </c>
      <c r="D88" s="94" t="s">
        <v>356</v>
      </c>
      <c r="E88" s="95" t="s">
        <v>1158</v>
      </c>
      <c r="F88" s="96" t="s">
        <v>989</v>
      </c>
      <c r="G88" s="97" t="s">
        <v>592</v>
      </c>
      <c r="H88" s="97" t="s">
        <v>596</v>
      </c>
      <c r="I88" s="97">
        <v>400</v>
      </c>
      <c r="J88" s="93" t="s">
        <v>1592</v>
      </c>
      <c r="K88" s="98" t="s">
        <v>135</v>
      </c>
      <c r="L88" s="93" t="s">
        <v>1159</v>
      </c>
      <c r="M88" s="84" t="s">
        <v>1113</v>
      </c>
      <c r="N88" s="84" t="s">
        <v>371</v>
      </c>
      <c r="O88" s="84" t="s">
        <v>367</v>
      </c>
      <c r="P88" s="93" t="s">
        <v>361</v>
      </c>
      <c r="Q88" s="99" t="s">
        <v>103</v>
      </c>
      <c r="R88" s="100" t="s">
        <v>1233</v>
      </c>
      <c r="S88" s="101" t="s">
        <v>362</v>
      </c>
      <c r="T88" s="101" t="s">
        <v>362</v>
      </c>
      <c r="U88" s="99" t="s">
        <v>358</v>
      </c>
      <c r="V88" s="101" t="s">
        <v>103</v>
      </c>
      <c r="W88" s="101" t="s">
        <v>594</v>
      </c>
      <c r="X88" s="101" t="s">
        <v>103</v>
      </c>
      <c r="Y88" s="101" t="s">
        <v>103</v>
      </c>
      <c r="Z88" s="93" t="s">
        <v>59</v>
      </c>
    </row>
    <row r="89" spans="1:26" ht="22.5" customHeight="1" x14ac:dyDescent="0.3">
      <c r="A89" s="91" t="s">
        <v>1110</v>
      </c>
      <c r="B89" s="92" t="s">
        <v>1157</v>
      </c>
      <c r="C89" s="93" t="s">
        <v>372</v>
      </c>
      <c r="D89" s="94" t="s">
        <v>356</v>
      </c>
      <c r="E89" s="95" t="s">
        <v>1158</v>
      </c>
      <c r="F89" s="96" t="s">
        <v>989</v>
      </c>
      <c r="G89" s="97" t="s">
        <v>592</v>
      </c>
      <c r="H89" s="97" t="s">
        <v>596</v>
      </c>
      <c r="I89" s="97">
        <v>400</v>
      </c>
      <c r="J89" s="93" t="s">
        <v>1592</v>
      </c>
      <c r="K89" s="98" t="s">
        <v>135</v>
      </c>
      <c r="L89" s="93" t="s">
        <v>1159</v>
      </c>
      <c r="M89" s="84" t="s">
        <v>1113</v>
      </c>
      <c r="N89" s="84" t="s">
        <v>371</v>
      </c>
      <c r="O89" s="84" t="s">
        <v>381</v>
      </c>
      <c r="P89" s="93" t="s">
        <v>361</v>
      </c>
      <c r="Q89" s="99" t="s">
        <v>103</v>
      </c>
      <c r="R89" s="100" t="s">
        <v>1233</v>
      </c>
      <c r="S89" s="101" t="s">
        <v>362</v>
      </c>
      <c r="T89" s="101" t="s">
        <v>362</v>
      </c>
      <c r="U89" s="99" t="s">
        <v>358</v>
      </c>
      <c r="V89" s="101" t="s">
        <v>103</v>
      </c>
      <c r="W89" s="101" t="s">
        <v>594</v>
      </c>
      <c r="X89" s="101" t="s">
        <v>103</v>
      </c>
      <c r="Y89" s="101" t="s">
        <v>103</v>
      </c>
      <c r="Z89" s="93" t="s">
        <v>59</v>
      </c>
    </row>
    <row r="90" spans="1:26" ht="22.5" customHeight="1" x14ac:dyDescent="0.3">
      <c r="A90" s="91" t="s">
        <v>1374</v>
      </c>
      <c r="B90" s="92" t="s">
        <v>1157</v>
      </c>
      <c r="C90" s="93" t="s">
        <v>372</v>
      </c>
      <c r="D90" s="94" t="s">
        <v>364</v>
      </c>
      <c r="E90" s="95" t="s">
        <v>1158</v>
      </c>
      <c r="F90" s="96" t="s">
        <v>989</v>
      </c>
      <c r="G90" s="97" t="s">
        <v>592</v>
      </c>
      <c r="H90" s="97" t="s">
        <v>596</v>
      </c>
      <c r="I90" s="97">
        <v>400</v>
      </c>
      <c r="J90" s="93" t="s">
        <v>1592</v>
      </c>
      <c r="K90" s="98" t="s">
        <v>135</v>
      </c>
      <c r="L90" s="93" t="s">
        <v>1159</v>
      </c>
      <c r="M90" s="84" t="s">
        <v>1113</v>
      </c>
      <c r="N90" s="84" t="s">
        <v>371</v>
      </c>
      <c r="O90" s="84" t="s">
        <v>367</v>
      </c>
      <c r="P90" s="93" t="s">
        <v>1429</v>
      </c>
      <c r="Q90" s="99" t="s">
        <v>103</v>
      </c>
      <c r="R90" s="100" t="s">
        <v>1233</v>
      </c>
      <c r="S90" s="101" t="s">
        <v>362</v>
      </c>
      <c r="T90" s="101" t="s">
        <v>362</v>
      </c>
      <c r="U90" s="99" t="s">
        <v>358</v>
      </c>
      <c r="V90" s="101" t="s">
        <v>103</v>
      </c>
      <c r="W90" s="101" t="s">
        <v>594</v>
      </c>
      <c r="X90" s="101" t="s">
        <v>103</v>
      </c>
      <c r="Y90" s="101" t="s">
        <v>103</v>
      </c>
      <c r="Z90" s="93" t="s">
        <v>1109</v>
      </c>
    </row>
    <row r="91" spans="1:26" ht="22.5" customHeight="1" x14ac:dyDescent="0.3">
      <c r="A91" s="91" t="s">
        <v>1375</v>
      </c>
      <c r="B91" s="92" t="s">
        <v>1157</v>
      </c>
      <c r="C91" s="93" t="s">
        <v>372</v>
      </c>
      <c r="D91" s="94" t="s">
        <v>364</v>
      </c>
      <c r="E91" s="95" t="s">
        <v>1158</v>
      </c>
      <c r="F91" s="96" t="s">
        <v>989</v>
      </c>
      <c r="G91" s="97" t="s">
        <v>592</v>
      </c>
      <c r="H91" s="97" t="s">
        <v>596</v>
      </c>
      <c r="I91" s="97">
        <v>400</v>
      </c>
      <c r="J91" s="93" t="s">
        <v>1592</v>
      </c>
      <c r="K91" s="98" t="s">
        <v>135</v>
      </c>
      <c r="L91" s="93" t="s">
        <v>1159</v>
      </c>
      <c r="M91" s="84" t="s">
        <v>1113</v>
      </c>
      <c r="N91" s="84" t="s">
        <v>371</v>
      </c>
      <c r="O91" s="84" t="s">
        <v>381</v>
      </c>
      <c r="P91" s="93" t="s">
        <v>1429</v>
      </c>
      <c r="Q91" s="99" t="s">
        <v>103</v>
      </c>
      <c r="R91" s="100" t="s">
        <v>1233</v>
      </c>
      <c r="S91" s="101" t="s">
        <v>362</v>
      </c>
      <c r="T91" s="101" t="s">
        <v>362</v>
      </c>
      <c r="U91" s="99" t="s">
        <v>358</v>
      </c>
      <c r="V91" s="101" t="s">
        <v>103</v>
      </c>
      <c r="W91" s="101" t="s">
        <v>594</v>
      </c>
      <c r="X91" s="101" t="s">
        <v>103</v>
      </c>
      <c r="Y91" s="101" t="s">
        <v>103</v>
      </c>
      <c r="Z91" s="93" t="s">
        <v>1110</v>
      </c>
    </row>
    <row r="92" spans="1:26" ht="22.5" customHeight="1" x14ac:dyDescent="0.3">
      <c r="A92" s="91" t="s">
        <v>1376</v>
      </c>
      <c r="B92" s="92" t="s">
        <v>1157</v>
      </c>
      <c r="C92" s="93" t="s">
        <v>372</v>
      </c>
      <c r="D92" s="94" t="s">
        <v>364</v>
      </c>
      <c r="E92" s="95" t="s">
        <v>1158</v>
      </c>
      <c r="F92" s="96" t="s">
        <v>989</v>
      </c>
      <c r="G92" s="97" t="s">
        <v>592</v>
      </c>
      <c r="H92" s="97" t="s">
        <v>596</v>
      </c>
      <c r="I92" s="97">
        <v>400</v>
      </c>
      <c r="J92" s="93" t="s">
        <v>1592</v>
      </c>
      <c r="K92" s="98" t="s">
        <v>135</v>
      </c>
      <c r="L92" s="93" t="s">
        <v>1159</v>
      </c>
      <c r="M92" s="84" t="s">
        <v>1160</v>
      </c>
      <c r="N92" s="84" t="s">
        <v>385</v>
      </c>
      <c r="O92" s="84" t="s">
        <v>381</v>
      </c>
      <c r="P92" s="93" t="s">
        <v>1429</v>
      </c>
      <c r="Q92" s="99" t="s">
        <v>103</v>
      </c>
      <c r="R92" s="100" t="s">
        <v>1233</v>
      </c>
      <c r="S92" s="101" t="s">
        <v>362</v>
      </c>
      <c r="T92" s="101" t="s">
        <v>362</v>
      </c>
      <c r="U92" s="99" t="s">
        <v>358</v>
      </c>
      <c r="V92" s="101" t="s">
        <v>103</v>
      </c>
      <c r="W92" s="101" t="s">
        <v>594</v>
      </c>
      <c r="X92" s="101" t="s">
        <v>103</v>
      </c>
      <c r="Y92" s="101" t="s">
        <v>103</v>
      </c>
      <c r="Z92" s="93" t="s">
        <v>1111</v>
      </c>
    </row>
    <row r="93" spans="1:26" ht="22.5" customHeight="1" x14ac:dyDescent="0.3">
      <c r="A93" s="91" t="s">
        <v>970</v>
      </c>
      <c r="B93" s="92" t="s">
        <v>984</v>
      </c>
      <c r="C93" s="93" t="s">
        <v>372</v>
      </c>
      <c r="D93" s="94" t="s">
        <v>356</v>
      </c>
      <c r="E93" s="95" t="s">
        <v>357</v>
      </c>
      <c r="F93" s="96" t="s">
        <v>437</v>
      </c>
      <c r="G93" s="97" t="s">
        <v>592</v>
      </c>
      <c r="H93" s="97" t="s">
        <v>596</v>
      </c>
      <c r="I93" s="97">
        <v>300</v>
      </c>
      <c r="J93" s="93" t="s">
        <v>1592</v>
      </c>
      <c r="K93" s="98" t="s">
        <v>135</v>
      </c>
      <c r="L93" s="93" t="s">
        <v>985</v>
      </c>
      <c r="M93" s="84" t="s">
        <v>987</v>
      </c>
      <c r="N93" s="84" t="s">
        <v>371</v>
      </c>
      <c r="O93" s="84" t="s">
        <v>367</v>
      </c>
      <c r="P93" s="93" t="s">
        <v>361</v>
      </c>
      <c r="Q93" s="99" t="s">
        <v>103</v>
      </c>
      <c r="R93" s="100" t="s">
        <v>1230</v>
      </c>
      <c r="S93" s="101" t="s">
        <v>362</v>
      </c>
      <c r="T93" s="101" t="s">
        <v>362</v>
      </c>
      <c r="U93" s="99" t="s">
        <v>554</v>
      </c>
      <c r="V93" s="101" t="s">
        <v>103</v>
      </c>
      <c r="W93" s="101" t="s">
        <v>594</v>
      </c>
      <c r="X93" s="101" t="s">
        <v>103</v>
      </c>
      <c r="Y93" s="101" t="s">
        <v>103</v>
      </c>
      <c r="Z93" s="93" t="s">
        <v>59</v>
      </c>
    </row>
    <row r="94" spans="1:26" ht="22.5" customHeight="1" x14ac:dyDescent="0.3">
      <c r="A94" s="91" t="s">
        <v>1381</v>
      </c>
      <c r="B94" s="92" t="s">
        <v>984</v>
      </c>
      <c r="C94" s="93" t="s">
        <v>372</v>
      </c>
      <c r="D94" s="94" t="s">
        <v>364</v>
      </c>
      <c r="E94" s="95" t="s">
        <v>357</v>
      </c>
      <c r="F94" s="96" t="s">
        <v>437</v>
      </c>
      <c r="G94" s="97" t="s">
        <v>592</v>
      </c>
      <c r="H94" s="97" t="s">
        <v>596</v>
      </c>
      <c r="I94" s="97">
        <v>300</v>
      </c>
      <c r="J94" s="93" t="s">
        <v>1592</v>
      </c>
      <c r="K94" s="98" t="s">
        <v>135</v>
      </c>
      <c r="L94" s="93" t="s">
        <v>985</v>
      </c>
      <c r="M94" s="84" t="s">
        <v>986</v>
      </c>
      <c r="N94" s="84" t="s">
        <v>371</v>
      </c>
      <c r="O94" s="84" t="s">
        <v>367</v>
      </c>
      <c r="P94" s="93" t="s">
        <v>1429</v>
      </c>
      <c r="Q94" s="99" t="s">
        <v>103</v>
      </c>
      <c r="R94" s="100" t="s">
        <v>1230</v>
      </c>
      <c r="S94" s="101" t="s">
        <v>362</v>
      </c>
      <c r="T94" s="101" t="s">
        <v>362</v>
      </c>
      <c r="U94" s="99" t="s">
        <v>554</v>
      </c>
      <c r="V94" s="101" t="s">
        <v>103</v>
      </c>
      <c r="W94" s="101" t="s">
        <v>594</v>
      </c>
      <c r="X94" s="101" t="s">
        <v>103</v>
      </c>
      <c r="Y94" s="101" t="s">
        <v>103</v>
      </c>
      <c r="Z94" s="93" t="s">
        <v>969</v>
      </c>
    </row>
    <row r="95" spans="1:26" ht="22.5" customHeight="1" x14ac:dyDescent="0.3">
      <c r="A95" s="91" t="s">
        <v>1382</v>
      </c>
      <c r="B95" s="92" t="s">
        <v>984</v>
      </c>
      <c r="C95" s="93" t="s">
        <v>372</v>
      </c>
      <c r="D95" s="94" t="s">
        <v>364</v>
      </c>
      <c r="E95" s="95" t="s">
        <v>357</v>
      </c>
      <c r="F95" s="96" t="s">
        <v>437</v>
      </c>
      <c r="G95" s="97" t="s">
        <v>592</v>
      </c>
      <c r="H95" s="97" t="s">
        <v>596</v>
      </c>
      <c r="I95" s="97">
        <v>300</v>
      </c>
      <c r="J95" s="93" t="s">
        <v>1592</v>
      </c>
      <c r="K95" s="98" t="s">
        <v>135</v>
      </c>
      <c r="L95" s="93" t="s">
        <v>985</v>
      </c>
      <c r="M95" s="84" t="s">
        <v>987</v>
      </c>
      <c r="N95" s="84" t="s">
        <v>371</v>
      </c>
      <c r="O95" s="84" t="s">
        <v>367</v>
      </c>
      <c r="P95" s="93" t="s">
        <v>1429</v>
      </c>
      <c r="Q95" s="99" t="s">
        <v>103</v>
      </c>
      <c r="R95" s="100" t="s">
        <v>1230</v>
      </c>
      <c r="S95" s="101" t="s">
        <v>362</v>
      </c>
      <c r="T95" s="101" t="s">
        <v>362</v>
      </c>
      <c r="U95" s="99" t="s">
        <v>554</v>
      </c>
      <c r="V95" s="101" t="s">
        <v>103</v>
      </c>
      <c r="W95" s="101" t="s">
        <v>594</v>
      </c>
      <c r="X95" s="101" t="s">
        <v>103</v>
      </c>
      <c r="Y95" s="101" t="s">
        <v>103</v>
      </c>
      <c r="Z95" s="93" t="s">
        <v>970</v>
      </c>
    </row>
    <row r="96" spans="1:26" ht="22.5" customHeight="1" x14ac:dyDescent="0.3">
      <c r="A96" s="91" t="s">
        <v>1383</v>
      </c>
      <c r="B96" s="92" t="s">
        <v>611</v>
      </c>
      <c r="C96" s="93" t="s">
        <v>372</v>
      </c>
      <c r="D96" s="94" t="s">
        <v>356</v>
      </c>
      <c r="E96" s="95" t="s">
        <v>357</v>
      </c>
      <c r="F96" s="96" t="s">
        <v>437</v>
      </c>
      <c r="G96" s="97" t="s">
        <v>592</v>
      </c>
      <c r="H96" s="97" t="s">
        <v>596</v>
      </c>
      <c r="I96" s="97">
        <v>300</v>
      </c>
      <c r="J96" s="93" t="s">
        <v>1592</v>
      </c>
      <c r="K96" s="98" t="s">
        <v>135</v>
      </c>
      <c r="L96" s="93" t="s">
        <v>627</v>
      </c>
      <c r="M96" s="84" t="s">
        <v>438</v>
      </c>
      <c r="N96" s="84" t="s">
        <v>359</v>
      </c>
      <c r="O96" s="84" t="s">
        <v>360</v>
      </c>
      <c r="P96" s="93" t="s">
        <v>1429</v>
      </c>
      <c r="Q96" s="99" t="s">
        <v>103</v>
      </c>
      <c r="R96" s="100" t="s">
        <v>1230</v>
      </c>
      <c r="S96" s="101" t="s">
        <v>362</v>
      </c>
      <c r="T96" s="101" t="s">
        <v>362</v>
      </c>
      <c r="U96" s="99" t="s">
        <v>554</v>
      </c>
      <c r="V96" s="101" t="s">
        <v>103</v>
      </c>
      <c r="W96" s="101" t="s">
        <v>594</v>
      </c>
      <c r="X96" s="101" t="s">
        <v>103</v>
      </c>
      <c r="Y96" s="101" t="s">
        <v>103</v>
      </c>
      <c r="Z96" s="93" t="s">
        <v>421</v>
      </c>
    </row>
    <row r="97" spans="1:26" ht="22.5" customHeight="1" x14ac:dyDescent="0.3">
      <c r="A97" s="91" t="s">
        <v>1384</v>
      </c>
      <c r="B97" s="92" t="s">
        <v>611</v>
      </c>
      <c r="C97" s="93" t="s">
        <v>372</v>
      </c>
      <c r="D97" s="94" t="s">
        <v>356</v>
      </c>
      <c r="E97" s="95" t="s">
        <v>357</v>
      </c>
      <c r="F97" s="96" t="s">
        <v>437</v>
      </c>
      <c r="G97" s="97" t="s">
        <v>592</v>
      </c>
      <c r="H97" s="97" t="s">
        <v>596</v>
      </c>
      <c r="I97" s="97">
        <v>300</v>
      </c>
      <c r="J97" s="93" t="s">
        <v>1592</v>
      </c>
      <c r="K97" s="98" t="s">
        <v>135</v>
      </c>
      <c r="L97" s="93" t="s">
        <v>627</v>
      </c>
      <c r="M97" s="84" t="s">
        <v>438</v>
      </c>
      <c r="N97" s="84" t="s">
        <v>371</v>
      </c>
      <c r="O97" s="84" t="s">
        <v>367</v>
      </c>
      <c r="P97" s="93" t="s">
        <v>1429</v>
      </c>
      <c r="Q97" s="99" t="s">
        <v>103</v>
      </c>
      <c r="R97" s="100" t="s">
        <v>1230</v>
      </c>
      <c r="S97" s="101" t="s">
        <v>362</v>
      </c>
      <c r="T97" s="101" t="s">
        <v>362</v>
      </c>
      <c r="U97" s="99" t="s">
        <v>554</v>
      </c>
      <c r="V97" s="101" t="s">
        <v>103</v>
      </c>
      <c r="W97" s="101" t="s">
        <v>594</v>
      </c>
      <c r="X97" s="101" t="s">
        <v>103</v>
      </c>
      <c r="Y97" s="101" t="s">
        <v>103</v>
      </c>
      <c r="Z97" s="93" t="s">
        <v>422</v>
      </c>
    </row>
    <row r="98" spans="1:26" ht="22.5" customHeight="1" x14ac:dyDescent="0.3">
      <c r="A98" s="91" t="s">
        <v>1385</v>
      </c>
      <c r="B98" s="92" t="s">
        <v>611</v>
      </c>
      <c r="C98" s="93" t="s">
        <v>372</v>
      </c>
      <c r="D98" s="94" t="s">
        <v>356</v>
      </c>
      <c r="E98" s="95" t="s">
        <v>357</v>
      </c>
      <c r="F98" s="96" t="s">
        <v>437</v>
      </c>
      <c r="G98" s="97" t="s">
        <v>592</v>
      </c>
      <c r="H98" s="97" t="s">
        <v>596</v>
      </c>
      <c r="I98" s="97">
        <v>300</v>
      </c>
      <c r="J98" s="93" t="s">
        <v>1592</v>
      </c>
      <c r="K98" s="98" t="s">
        <v>135</v>
      </c>
      <c r="L98" s="93" t="s">
        <v>627</v>
      </c>
      <c r="M98" s="84" t="s">
        <v>439</v>
      </c>
      <c r="N98" s="84" t="s">
        <v>371</v>
      </c>
      <c r="O98" s="84" t="s">
        <v>367</v>
      </c>
      <c r="P98" s="93" t="s">
        <v>1429</v>
      </c>
      <c r="Q98" s="99" t="s">
        <v>103</v>
      </c>
      <c r="R98" s="100" t="s">
        <v>1230</v>
      </c>
      <c r="S98" s="101" t="s">
        <v>362</v>
      </c>
      <c r="T98" s="101" t="s">
        <v>362</v>
      </c>
      <c r="U98" s="99" t="s">
        <v>554</v>
      </c>
      <c r="V98" s="101" t="s">
        <v>103</v>
      </c>
      <c r="W98" s="101" t="s">
        <v>594</v>
      </c>
      <c r="X98" s="101" t="s">
        <v>103</v>
      </c>
      <c r="Y98" s="101" t="s">
        <v>103</v>
      </c>
      <c r="Z98" s="93" t="s">
        <v>423</v>
      </c>
    </row>
    <row r="99" spans="1:26" ht="22.5" customHeight="1" x14ac:dyDescent="0.3">
      <c r="A99" s="91" t="s">
        <v>1703</v>
      </c>
      <c r="B99" s="92" t="s">
        <v>1737</v>
      </c>
      <c r="C99" s="93" t="s">
        <v>372</v>
      </c>
      <c r="D99" s="94" t="s">
        <v>377</v>
      </c>
      <c r="E99" s="95" t="s">
        <v>357</v>
      </c>
      <c r="F99" s="96" t="s">
        <v>437</v>
      </c>
      <c r="G99" s="97" t="s">
        <v>592</v>
      </c>
      <c r="H99" s="97" t="s">
        <v>596</v>
      </c>
      <c r="I99" s="97">
        <v>300</v>
      </c>
      <c r="J99" s="93" t="s">
        <v>1592</v>
      </c>
      <c r="K99" s="98" t="s">
        <v>1704</v>
      </c>
      <c r="L99" s="93" t="s">
        <v>1738</v>
      </c>
      <c r="M99" s="84" t="s">
        <v>1707</v>
      </c>
      <c r="N99" s="84" t="s">
        <v>371</v>
      </c>
      <c r="O99" s="84" t="s">
        <v>367</v>
      </c>
      <c r="P99" s="93" t="s">
        <v>1429</v>
      </c>
      <c r="Q99" s="99" t="s">
        <v>103</v>
      </c>
      <c r="R99" s="100" t="s">
        <v>1230</v>
      </c>
      <c r="S99" s="101" t="s">
        <v>362</v>
      </c>
      <c r="T99" s="101" t="s">
        <v>362</v>
      </c>
      <c r="U99" s="99" t="s">
        <v>358</v>
      </c>
      <c r="V99" s="101" t="s">
        <v>103</v>
      </c>
      <c r="W99" s="101" t="s">
        <v>594</v>
      </c>
      <c r="X99" s="101" t="s">
        <v>1493</v>
      </c>
      <c r="Y99" s="101" t="s">
        <v>103</v>
      </c>
      <c r="Z99" s="93" t="s">
        <v>1384</v>
      </c>
    </row>
    <row r="100" spans="1:26" ht="22.5" customHeight="1" x14ac:dyDescent="0.3">
      <c r="A100" s="91" t="s">
        <v>1198</v>
      </c>
      <c r="B100" s="92" t="s">
        <v>1228</v>
      </c>
      <c r="C100" s="93" t="s">
        <v>372</v>
      </c>
      <c r="D100" s="94" t="s">
        <v>356</v>
      </c>
      <c r="E100" s="95" t="s">
        <v>357</v>
      </c>
      <c r="F100" s="96" t="s">
        <v>989</v>
      </c>
      <c r="G100" s="97" t="s">
        <v>592</v>
      </c>
      <c r="H100" s="97" t="s">
        <v>596</v>
      </c>
      <c r="I100" s="97">
        <v>400</v>
      </c>
      <c r="J100" s="93" t="s">
        <v>1592</v>
      </c>
      <c r="K100" s="98" t="s">
        <v>814</v>
      </c>
      <c r="L100" s="93" t="s">
        <v>627</v>
      </c>
      <c r="M100" s="84" t="s">
        <v>544</v>
      </c>
      <c r="N100" s="84" t="s">
        <v>371</v>
      </c>
      <c r="O100" s="84" t="s">
        <v>367</v>
      </c>
      <c r="P100" s="93" t="s">
        <v>361</v>
      </c>
      <c r="Q100" s="99" t="s">
        <v>103</v>
      </c>
      <c r="R100" s="100" t="s">
        <v>1230</v>
      </c>
      <c r="S100" s="101" t="s">
        <v>362</v>
      </c>
      <c r="T100" s="101" t="s">
        <v>362</v>
      </c>
      <c r="U100" s="99" t="s">
        <v>554</v>
      </c>
      <c r="V100" s="101" t="s">
        <v>103</v>
      </c>
      <c r="W100" s="101" t="s">
        <v>594</v>
      </c>
      <c r="X100" s="101" t="s">
        <v>103</v>
      </c>
      <c r="Y100" s="101" t="s">
        <v>103</v>
      </c>
      <c r="Z100" s="93" t="s">
        <v>59</v>
      </c>
    </row>
    <row r="101" spans="1:26" ht="22.5" customHeight="1" x14ac:dyDescent="0.3">
      <c r="A101" s="91" t="s">
        <v>1389</v>
      </c>
      <c r="B101" s="92" t="s">
        <v>1228</v>
      </c>
      <c r="C101" s="93" t="s">
        <v>372</v>
      </c>
      <c r="D101" s="94" t="s">
        <v>364</v>
      </c>
      <c r="E101" s="95" t="s">
        <v>357</v>
      </c>
      <c r="F101" s="96" t="s">
        <v>989</v>
      </c>
      <c r="G101" s="97" t="s">
        <v>592</v>
      </c>
      <c r="H101" s="97" t="s">
        <v>596</v>
      </c>
      <c r="I101" s="97">
        <v>400</v>
      </c>
      <c r="J101" s="93" t="s">
        <v>1592</v>
      </c>
      <c r="K101" s="98" t="s">
        <v>814</v>
      </c>
      <c r="L101" s="93" t="s">
        <v>627</v>
      </c>
      <c r="M101" s="84" t="s">
        <v>543</v>
      </c>
      <c r="N101" s="84" t="s">
        <v>371</v>
      </c>
      <c r="O101" s="84" t="s">
        <v>367</v>
      </c>
      <c r="P101" s="93" t="s">
        <v>1429</v>
      </c>
      <c r="Q101" s="99" t="s">
        <v>103</v>
      </c>
      <c r="R101" s="100" t="s">
        <v>1230</v>
      </c>
      <c r="S101" s="101" t="s">
        <v>362</v>
      </c>
      <c r="T101" s="101" t="s">
        <v>362</v>
      </c>
      <c r="U101" s="99" t="s">
        <v>554</v>
      </c>
      <c r="V101" s="101" t="s">
        <v>103</v>
      </c>
      <c r="W101" s="101" t="s">
        <v>594</v>
      </c>
      <c r="X101" s="101" t="s">
        <v>103</v>
      </c>
      <c r="Y101" s="101" t="s">
        <v>103</v>
      </c>
      <c r="Z101" s="93" t="s">
        <v>1197</v>
      </c>
    </row>
    <row r="102" spans="1:26" ht="22.5" customHeight="1" x14ac:dyDescent="0.3">
      <c r="A102" s="91" t="s">
        <v>1390</v>
      </c>
      <c r="B102" s="92" t="s">
        <v>1228</v>
      </c>
      <c r="C102" s="93" t="s">
        <v>372</v>
      </c>
      <c r="D102" s="94" t="s">
        <v>364</v>
      </c>
      <c r="E102" s="95" t="s">
        <v>357</v>
      </c>
      <c r="F102" s="96" t="s">
        <v>989</v>
      </c>
      <c r="G102" s="97" t="s">
        <v>592</v>
      </c>
      <c r="H102" s="97" t="s">
        <v>596</v>
      </c>
      <c r="I102" s="97">
        <v>400</v>
      </c>
      <c r="J102" s="93" t="s">
        <v>1592</v>
      </c>
      <c r="K102" s="98" t="s">
        <v>814</v>
      </c>
      <c r="L102" s="93" t="s">
        <v>627</v>
      </c>
      <c r="M102" s="84" t="s">
        <v>544</v>
      </c>
      <c r="N102" s="84" t="s">
        <v>371</v>
      </c>
      <c r="O102" s="84" t="s">
        <v>367</v>
      </c>
      <c r="P102" s="93" t="s">
        <v>1429</v>
      </c>
      <c r="Q102" s="99" t="s">
        <v>103</v>
      </c>
      <c r="R102" s="100" t="s">
        <v>1230</v>
      </c>
      <c r="S102" s="101" t="s">
        <v>362</v>
      </c>
      <c r="T102" s="101" t="s">
        <v>362</v>
      </c>
      <c r="U102" s="99" t="s">
        <v>554</v>
      </c>
      <c r="V102" s="101" t="s">
        <v>103</v>
      </c>
      <c r="W102" s="101" t="s">
        <v>594</v>
      </c>
      <c r="X102" s="101" t="s">
        <v>103</v>
      </c>
      <c r="Y102" s="101" t="s">
        <v>103</v>
      </c>
      <c r="Z102" s="93" t="s">
        <v>1198</v>
      </c>
    </row>
    <row r="103" spans="1:26" ht="22.5" customHeight="1" x14ac:dyDescent="0.3">
      <c r="A103" s="91" t="s">
        <v>1391</v>
      </c>
      <c r="B103" s="92" t="s">
        <v>1228</v>
      </c>
      <c r="C103" s="93" t="s">
        <v>372</v>
      </c>
      <c r="D103" s="94" t="s">
        <v>364</v>
      </c>
      <c r="E103" s="95" t="s">
        <v>357</v>
      </c>
      <c r="F103" s="96" t="s">
        <v>989</v>
      </c>
      <c r="G103" s="97" t="s">
        <v>592</v>
      </c>
      <c r="H103" s="97" t="s">
        <v>596</v>
      </c>
      <c r="I103" s="97">
        <v>400</v>
      </c>
      <c r="J103" s="93" t="s">
        <v>1592</v>
      </c>
      <c r="K103" s="98" t="s">
        <v>814</v>
      </c>
      <c r="L103" s="93" t="s">
        <v>627</v>
      </c>
      <c r="M103" s="84" t="s">
        <v>544</v>
      </c>
      <c r="N103" s="84" t="s">
        <v>371</v>
      </c>
      <c r="O103" s="84" t="s">
        <v>381</v>
      </c>
      <c r="P103" s="93" t="s">
        <v>1429</v>
      </c>
      <c r="Q103" s="99" t="s">
        <v>103</v>
      </c>
      <c r="R103" s="100" t="s">
        <v>1230</v>
      </c>
      <c r="S103" s="101" t="s">
        <v>362</v>
      </c>
      <c r="T103" s="101" t="s">
        <v>362</v>
      </c>
      <c r="U103" s="99" t="s">
        <v>554</v>
      </c>
      <c r="V103" s="101" t="s">
        <v>103</v>
      </c>
      <c r="W103" s="101" t="s">
        <v>594</v>
      </c>
      <c r="X103" s="101" t="s">
        <v>103</v>
      </c>
      <c r="Y103" s="101" t="s">
        <v>103</v>
      </c>
      <c r="Z103" s="93" t="s">
        <v>1199</v>
      </c>
    </row>
    <row r="104" spans="1:26" ht="22.5" customHeight="1" x14ac:dyDescent="0.3">
      <c r="A104" s="91" t="s">
        <v>1393</v>
      </c>
      <c r="B104" s="92" t="s">
        <v>1161</v>
      </c>
      <c r="C104" s="93" t="s">
        <v>372</v>
      </c>
      <c r="D104" s="94" t="s">
        <v>364</v>
      </c>
      <c r="E104" s="95" t="s">
        <v>357</v>
      </c>
      <c r="F104" s="96" t="s">
        <v>989</v>
      </c>
      <c r="G104" s="97" t="s">
        <v>592</v>
      </c>
      <c r="H104" s="97" t="s">
        <v>596</v>
      </c>
      <c r="I104" s="97">
        <v>400</v>
      </c>
      <c r="J104" s="93" t="s">
        <v>1592</v>
      </c>
      <c r="K104" s="98" t="s">
        <v>814</v>
      </c>
      <c r="L104" s="93" t="s">
        <v>627</v>
      </c>
      <c r="M104" s="84" t="s">
        <v>543</v>
      </c>
      <c r="N104" s="84" t="s">
        <v>371</v>
      </c>
      <c r="O104" s="84" t="s">
        <v>367</v>
      </c>
      <c r="P104" s="93" t="s">
        <v>1429</v>
      </c>
      <c r="Q104" s="99" t="s">
        <v>103</v>
      </c>
      <c r="R104" s="100" t="s">
        <v>1230</v>
      </c>
      <c r="S104" s="101" t="s">
        <v>362</v>
      </c>
      <c r="T104" s="101" t="s">
        <v>362</v>
      </c>
      <c r="U104" s="99" t="s">
        <v>554</v>
      </c>
      <c r="V104" s="101" t="s">
        <v>362</v>
      </c>
      <c r="W104" s="101" t="s">
        <v>594</v>
      </c>
      <c r="X104" s="101" t="s">
        <v>103</v>
      </c>
      <c r="Y104" s="101" t="s">
        <v>103</v>
      </c>
      <c r="Z104" s="93" t="s">
        <v>1004</v>
      </c>
    </row>
    <row r="105" spans="1:26" ht="22.5" customHeight="1" x14ac:dyDescent="0.3">
      <c r="A105" s="91" t="s">
        <v>1397</v>
      </c>
      <c r="B105" s="92" t="s">
        <v>612</v>
      </c>
      <c r="C105" s="93" t="s">
        <v>372</v>
      </c>
      <c r="D105" s="94" t="s">
        <v>364</v>
      </c>
      <c r="E105" s="95" t="s">
        <v>373</v>
      </c>
      <c r="F105" s="96" t="s">
        <v>358</v>
      </c>
      <c r="G105" s="97" t="s">
        <v>592</v>
      </c>
      <c r="H105" s="97" t="s">
        <v>593</v>
      </c>
      <c r="I105" s="97">
        <v>300</v>
      </c>
      <c r="J105" s="93" t="s">
        <v>1593</v>
      </c>
      <c r="K105" s="98" t="s">
        <v>135</v>
      </c>
      <c r="L105" s="93" t="s">
        <v>627</v>
      </c>
      <c r="M105" s="84" t="s">
        <v>438</v>
      </c>
      <c r="N105" s="84" t="s">
        <v>359</v>
      </c>
      <c r="O105" s="84" t="s">
        <v>360</v>
      </c>
      <c r="P105" s="93" t="s">
        <v>1429</v>
      </c>
      <c r="Q105" s="99" t="s">
        <v>103</v>
      </c>
      <c r="R105" s="100" t="s">
        <v>1230</v>
      </c>
      <c r="S105" s="101" t="s">
        <v>362</v>
      </c>
      <c r="T105" s="101" t="s">
        <v>362</v>
      </c>
      <c r="U105" s="99" t="s">
        <v>554</v>
      </c>
      <c r="V105" s="101" t="s">
        <v>362</v>
      </c>
      <c r="W105" s="101" t="s">
        <v>594</v>
      </c>
      <c r="X105" s="101" t="s">
        <v>103</v>
      </c>
      <c r="Y105" s="101" t="s">
        <v>103</v>
      </c>
      <c r="Z105" s="93" t="s">
        <v>461</v>
      </c>
    </row>
    <row r="106" spans="1:26" ht="22.5" customHeight="1" x14ac:dyDescent="0.3">
      <c r="A106" s="91" t="s">
        <v>1398</v>
      </c>
      <c r="B106" s="92" t="s">
        <v>612</v>
      </c>
      <c r="C106" s="93" t="s">
        <v>372</v>
      </c>
      <c r="D106" s="94" t="s">
        <v>364</v>
      </c>
      <c r="E106" s="95" t="s">
        <v>373</v>
      </c>
      <c r="F106" s="96" t="s">
        <v>358</v>
      </c>
      <c r="G106" s="97" t="s">
        <v>592</v>
      </c>
      <c r="H106" s="97" t="s">
        <v>593</v>
      </c>
      <c r="I106" s="97">
        <v>300</v>
      </c>
      <c r="J106" s="93" t="s">
        <v>1593</v>
      </c>
      <c r="K106" s="98" t="s">
        <v>135</v>
      </c>
      <c r="L106" s="93" t="s">
        <v>627</v>
      </c>
      <c r="M106" s="84" t="s">
        <v>438</v>
      </c>
      <c r="N106" s="84" t="s">
        <v>371</v>
      </c>
      <c r="O106" s="84" t="s">
        <v>367</v>
      </c>
      <c r="P106" s="93" t="s">
        <v>1429</v>
      </c>
      <c r="Q106" s="99" t="s">
        <v>103</v>
      </c>
      <c r="R106" s="100" t="s">
        <v>1230</v>
      </c>
      <c r="S106" s="101" t="s">
        <v>362</v>
      </c>
      <c r="T106" s="101" t="s">
        <v>362</v>
      </c>
      <c r="U106" s="99" t="s">
        <v>554</v>
      </c>
      <c r="V106" s="101" t="s">
        <v>362</v>
      </c>
      <c r="W106" s="101" t="s">
        <v>594</v>
      </c>
      <c r="X106" s="101" t="s">
        <v>103</v>
      </c>
      <c r="Y106" s="101" t="s">
        <v>103</v>
      </c>
      <c r="Z106" s="93" t="s">
        <v>462</v>
      </c>
    </row>
    <row r="107" spans="1:26" ht="22.5" customHeight="1" x14ac:dyDescent="0.3">
      <c r="A107" s="91" t="s">
        <v>1399</v>
      </c>
      <c r="B107" s="92" t="s">
        <v>612</v>
      </c>
      <c r="C107" s="93" t="s">
        <v>372</v>
      </c>
      <c r="D107" s="94" t="s">
        <v>364</v>
      </c>
      <c r="E107" s="95" t="s">
        <v>373</v>
      </c>
      <c r="F107" s="96" t="s">
        <v>358</v>
      </c>
      <c r="G107" s="97" t="s">
        <v>592</v>
      </c>
      <c r="H107" s="97" t="s">
        <v>593</v>
      </c>
      <c r="I107" s="97">
        <v>300</v>
      </c>
      <c r="J107" s="93" t="s">
        <v>1593</v>
      </c>
      <c r="K107" s="98" t="s">
        <v>135</v>
      </c>
      <c r="L107" s="93" t="s">
        <v>627</v>
      </c>
      <c r="M107" s="84" t="s">
        <v>439</v>
      </c>
      <c r="N107" s="84" t="s">
        <v>371</v>
      </c>
      <c r="O107" s="84" t="s">
        <v>367</v>
      </c>
      <c r="P107" s="93" t="s">
        <v>1429</v>
      </c>
      <c r="Q107" s="99" t="s">
        <v>103</v>
      </c>
      <c r="R107" s="100" t="s">
        <v>1230</v>
      </c>
      <c r="S107" s="101" t="s">
        <v>362</v>
      </c>
      <c r="T107" s="101" t="s">
        <v>362</v>
      </c>
      <c r="U107" s="99" t="s">
        <v>554</v>
      </c>
      <c r="V107" s="101" t="s">
        <v>362</v>
      </c>
      <c r="W107" s="101" t="s">
        <v>594</v>
      </c>
      <c r="X107" s="101" t="s">
        <v>103</v>
      </c>
      <c r="Y107" s="101" t="s">
        <v>103</v>
      </c>
      <c r="Z107" s="93" t="s">
        <v>463</v>
      </c>
    </row>
    <row r="108" spans="1:26" ht="22.5" customHeight="1" x14ac:dyDescent="0.3">
      <c r="A108" s="91" t="s">
        <v>1403</v>
      </c>
      <c r="B108" s="92" t="s">
        <v>612</v>
      </c>
      <c r="C108" s="93" t="s">
        <v>372</v>
      </c>
      <c r="D108" s="94" t="s">
        <v>356</v>
      </c>
      <c r="E108" s="95" t="s">
        <v>373</v>
      </c>
      <c r="F108" s="96" t="s">
        <v>358</v>
      </c>
      <c r="G108" s="97" t="s">
        <v>592</v>
      </c>
      <c r="H108" s="97" t="s">
        <v>593</v>
      </c>
      <c r="I108" s="97">
        <v>300</v>
      </c>
      <c r="J108" s="93" t="s">
        <v>1593</v>
      </c>
      <c r="K108" s="98" t="s">
        <v>467</v>
      </c>
      <c r="L108" s="93" t="s">
        <v>627</v>
      </c>
      <c r="M108" s="84" t="s">
        <v>438</v>
      </c>
      <c r="N108" s="84" t="s">
        <v>359</v>
      </c>
      <c r="O108" s="84" t="s">
        <v>360</v>
      </c>
      <c r="P108" s="93" t="s">
        <v>1429</v>
      </c>
      <c r="Q108" s="99" t="s">
        <v>103</v>
      </c>
      <c r="R108" s="100" t="s">
        <v>1230</v>
      </c>
      <c r="S108" s="101" t="s">
        <v>362</v>
      </c>
      <c r="T108" s="101" t="s">
        <v>362</v>
      </c>
      <c r="U108" s="99" t="s">
        <v>554</v>
      </c>
      <c r="V108" s="101" t="s">
        <v>362</v>
      </c>
      <c r="W108" s="101" t="s">
        <v>594</v>
      </c>
      <c r="X108" s="101" t="s">
        <v>103</v>
      </c>
      <c r="Y108" s="101" t="s">
        <v>103</v>
      </c>
      <c r="Z108" s="93" t="s">
        <v>464</v>
      </c>
    </row>
    <row r="109" spans="1:26" ht="22.5" customHeight="1" x14ac:dyDescent="0.3">
      <c r="A109" s="91" t="s">
        <v>1404</v>
      </c>
      <c r="B109" s="92" t="s">
        <v>612</v>
      </c>
      <c r="C109" s="93" t="s">
        <v>372</v>
      </c>
      <c r="D109" s="94" t="s">
        <v>364</v>
      </c>
      <c r="E109" s="95" t="s">
        <v>373</v>
      </c>
      <c r="F109" s="96" t="s">
        <v>358</v>
      </c>
      <c r="G109" s="97" t="s">
        <v>592</v>
      </c>
      <c r="H109" s="97" t="s">
        <v>593</v>
      </c>
      <c r="I109" s="97">
        <v>300</v>
      </c>
      <c r="J109" s="93" t="s">
        <v>1593</v>
      </c>
      <c r="K109" s="98" t="s">
        <v>467</v>
      </c>
      <c r="L109" s="93" t="s">
        <v>627</v>
      </c>
      <c r="M109" s="84" t="s">
        <v>438</v>
      </c>
      <c r="N109" s="84" t="s">
        <v>371</v>
      </c>
      <c r="O109" s="84" t="s">
        <v>367</v>
      </c>
      <c r="P109" s="93" t="s">
        <v>1429</v>
      </c>
      <c r="Q109" s="99" t="s">
        <v>103</v>
      </c>
      <c r="R109" s="100" t="s">
        <v>1230</v>
      </c>
      <c r="S109" s="101" t="s">
        <v>362</v>
      </c>
      <c r="T109" s="101" t="s">
        <v>362</v>
      </c>
      <c r="U109" s="99" t="s">
        <v>554</v>
      </c>
      <c r="V109" s="101" t="s">
        <v>362</v>
      </c>
      <c r="W109" s="101" t="s">
        <v>594</v>
      </c>
      <c r="X109" s="101" t="s">
        <v>103</v>
      </c>
      <c r="Y109" s="101" t="s">
        <v>103</v>
      </c>
      <c r="Z109" s="93" t="s">
        <v>465</v>
      </c>
    </row>
    <row r="110" spans="1:26" ht="22.5" customHeight="1" x14ac:dyDescent="0.3">
      <c r="A110" s="91" t="s">
        <v>1405</v>
      </c>
      <c r="B110" s="92" t="s">
        <v>612</v>
      </c>
      <c r="C110" s="93" t="s">
        <v>372</v>
      </c>
      <c r="D110" s="94" t="s">
        <v>364</v>
      </c>
      <c r="E110" s="95" t="s">
        <v>373</v>
      </c>
      <c r="F110" s="96" t="s">
        <v>358</v>
      </c>
      <c r="G110" s="97" t="s">
        <v>592</v>
      </c>
      <c r="H110" s="97" t="s">
        <v>593</v>
      </c>
      <c r="I110" s="97">
        <v>300</v>
      </c>
      <c r="J110" s="93" t="s">
        <v>1593</v>
      </c>
      <c r="K110" s="98" t="s">
        <v>467</v>
      </c>
      <c r="L110" s="93" t="s">
        <v>627</v>
      </c>
      <c r="M110" s="84" t="s">
        <v>439</v>
      </c>
      <c r="N110" s="84" t="s">
        <v>371</v>
      </c>
      <c r="O110" s="84" t="s">
        <v>367</v>
      </c>
      <c r="P110" s="93" t="s">
        <v>1429</v>
      </c>
      <c r="Q110" s="99" t="s">
        <v>103</v>
      </c>
      <c r="R110" s="100" t="s">
        <v>1230</v>
      </c>
      <c r="S110" s="101" t="s">
        <v>362</v>
      </c>
      <c r="T110" s="101" t="s">
        <v>362</v>
      </c>
      <c r="U110" s="99" t="s">
        <v>554</v>
      </c>
      <c r="V110" s="101" t="s">
        <v>362</v>
      </c>
      <c r="W110" s="101" t="s">
        <v>594</v>
      </c>
      <c r="X110" s="101" t="s">
        <v>103</v>
      </c>
      <c r="Y110" s="101" t="s">
        <v>103</v>
      </c>
      <c r="Z110" s="93" t="s">
        <v>466</v>
      </c>
    </row>
    <row r="111" spans="1:26" ht="22.5" customHeight="1" x14ac:dyDescent="0.3">
      <c r="A111" s="91" t="s">
        <v>1808</v>
      </c>
      <c r="B111" s="92" t="s">
        <v>1883</v>
      </c>
      <c r="C111" s="93" t="s">
        <v>372</v>
      </c>
      <c r="D111" s="94" t="s">
        <v>377</v>
      </c>
      <c r="E111" s="95" t="s">
        <v>373</v>
      </c>
      <c r="F111" s="96" t="s">
        <v>358</v>
      </c>
      <c r="G111" s="97" t="s">
        <v>592</v>
      </c>
      <c r="H111" s="97" t="s">
        <v>593</v>
      </c>
      <c r="I111" s="97">
        <v>300</v>
      </c>
      <c r="J111" s="93" t="s">
        <v>1593</v>
      </c>
      <c r="K111" s="98" t="s">
        <v>135</v>
      </c>
      <c r="L111" s="93" t="s">
        <v>1738</v>
      </c>
      <c r="M111" s="84" t="s">
        <v>1879</v>
      </c>
      <c r="N111" s="84" t="s">
        <v>371</v>
      </c>
      <c r="O111" s="84" t="s">
        <v>367</v>
      </c>
      <c r="P111" s="93" t="s">
        <v>1429</v>
      </c>
      <c r="Q111" s="99" t="s">
        <v>103</v>
      </c>
      <c r="R111" s="100" t="s">
        <v>1230</v>
      </c>
      <c r="S111" s="101" t="s">
        <v>362</v>
      </c>
      <c r="T111" s="101" t="s">
        <v>362</v>
      </c>
      <c r="U111" s="99" t="s">
        <v>358</v>
      </c>
      <c r="V111" s="101" t="s">
        <v>362</v>
      </c>
      <c r="W111" s="101" t="s">
        <v>594</v>
      </c>
      <c r="X111" s="101" t="s">
        <v>1493</v>
      </c>
      <c r="Y111" s="101" t="s">
        <v>103</v>
      </c>
      <c r="Z111" s="93" t="s">
        <v>1818</v>
      </c>
    </row>
    <row r="112" spans="1:26" ht="37.5" customHeight="1" x14ac:dyDescent="0.3">
      <c r="A112" s="102" t="s">
        <v>378</v>
      </c>
      <c r="B112" s="103"/>
      <c r="C112" s="103"/>
      <c r="D112" s="103"/>
      <c r="E112" s="105"/>
      <c r="F112" s="103"/>
      <c r="G112" s="104"/>
      <c r="H112" s="104"/>
      <c r="I112" s="104"/>
      <c r="J112" s="103"/>
      <c r="K112" s="103"/>
      <c r="L112" s="103"/>
      <c r="M112" s="103"/>
      <c r="N112" s="103"/>
      <c r="O112" s="103"/>
      <c r="P112" s="103"/>
      <c r="Q112" s="105"/>
      <c r="R112" s="105"/>
      <c r="S112" s="105"/>
      <c r="T112" s="105"/>
      <c r="U112" s="105"/>
      <c r="V112" s="105"/>
      <c r="W112" s="103"/>
      <c r="X112" s="105"/>
      <c r="Y112" s="105"/>
      <c r="Z112" s="103"/>
    </row>
    <row r="113" spans="1:26" ht="22.5" customHeight="1" x14ac:dyDescent="0.3">
      <c r="A113" s="91" t="s">
        <v>1406</v>
      </c>
      <c r="B113" s="92" t="s">
        <v>1162</v>
      </c>
      <c r="C113" s="93" t="s">
        <v>378</v>
      </c>
      <c r="D113" s="94" t="s">
        <v>364</v>
      </c>
      <c r="E113" s="95" t="s">
        <v>373</v>
      </c>
      <c r="F113" s="96" t="s">
        <v>358</v>
      </c>
      <c r="G113" s="97" t="s">
        <v>592</v>
      </c>
      <c r="H113" s="97" t="s">
        <v>596</v>
      </c>
      <c r="I113" s="97">
        <v>300</v>
      </c>
      <c r="J113" s="93" t="s">
        <v>1592</v>
      </c>
      <c r="K113" s="98" t="s">
        <v>86</v>
      </c>
      <c r="L113" s="93" t="s">
        <v>886</v>
      </c>
      <c r="M113" s="84" t="s">
        <v>888</v>
      </c>
      <c r="N113" s="84" t="s">
        <v>359</v>
      </c>
      <c r="O113" s="84" t="s">
        <v>360</v>
      </c>
      <c r="P113" s="93" t="s">
        <v>1429</v>
      </c>
      <c r="Q113" s="99" t="s">
        <v>103</v>
      </c>
      <c r="R113" s="100" t="s">
        <v>1230</v>
      </c>
      <c r="S113" s="101" t="s">
        <v>362</v>
      </c>
      <c r="T113" s="101" t="s">
        <v>362</v>
      </c>
      <c r="U113" s="99" t="s">
        <v>635</v>
      </c>
      <c r="V113" s="101" t="s">
        <v>103</v>
      </c>
      <c r="W113" s="101" t="s">
        <v>594</v>
      </c>
      <c r="X113" s="101" t="s">
        <v>103</v>
      </c>
      <c r="Y113" s="101" t="s">
        <v>103</v>
      </c>
      <c r="Z113" s="93" t="s">
        <v>1136</v>
      </c>
    </row>
    <row r="114" spans="1:26" ht="22.5" customHeight="1" x14ac:dyDescent="0.3">
      <c r="A114" s="91" t="s">
        <v>1407</v>
      </c>
      <c r="B114" s="92" t="s">
        <v>1162</v>
      </c>
      <c r="C114" s="93" t="s">
        <v>378</v>
      </c>
      <c r="D114" s="94" t="s">
        <v>364</v>
      </c>
      <c r="E114" s="95" t="s">
        <v>373</v>
      </c>
      <c r="F114" s="96" t="s">
        <v>358</v>
      </c>
      <c r="G114" s="97" t="s">
        <v>592</v>
      </c>
      <c r="H114" s="97" t="s">
        <v>596</v>
      </c>
      <c r="I114" s="97">
        <v>300</v>
      </c>
      <c r="J114" s="93" t="s">
        <v>1592</v>
      </c>
      <c r="K114" s="98" t="s">
        <v>86</v>
      </c>
      <c r="L114" s="93" t="s">
        <v>886</v>
      </c>
      <c r="M114" s="84" t="s">
        <v>888</v>
      </c>
      <c r="N114" s="84" t="s">
        <v>371</v>
      </c>
      <c r="O114" s="84" t="s">
        <v>367</v>
      </c>
      <c r="P114" s="93" t="s">
        <v>1429</v>
      </c>
      <c r="Q114" s="99" t="s">
        <v>103</v>
      </c>
      <c r="R114" s="100" t="s">
        <v>1230</v>
      </c>
      <c r="S114" s="101" t="s">
        <v>362</v>
      </c>
      <c r="T114" s="101" t="s">
        <v>362</v>
      </c>
      <c r="U114" s="99" t="s">
        <v>635</v>
      </c>
      <c r="V114" s="101" t="s">
        <v>103</v>
      </c>
      <c r="W114" s="101" t="s">
        <v>594</v>
      </c>
      <c r="X114" s="101" t="s">
        <v>103</v>
      </c>
      <c r="Y114" s="101" t="s">
        <v>103</v>
      </c>
      <c r="Z114" s="93" t="s">
        <v>1137</v>
      </c>
    </row>
    <row r="115" spans="1:26" ht="22.5" customHeight="1" x14ac:dyDescent="0.3">
      <c r="A115" s="91" t="s">
        <v>1408</v>
      </c>
      <c r="B115" s="92" t="s">
        <v>1162</v>
      </c>
      <c r="C115" s="93" t="s">
        <v>378</v>
      </c>
      <c r="D115" s="94" t="s">
        <v>364</v>
      </c>
      <c r="E115" s="95" t="s">
        <v>373</v>
      </c>
      <c r="F115" s="96" t="s">
        <v>358</v>
      </c>
      <c r="G115" s="97" t="s">
        <v>592</v>
      </c>
      <c r="H115" s="97" t="s">
        <v>596</v>
      </c>
      <c r="I115" s="97">
        <v>300</v>
      </c>
      <c r="J115" s="93" t="s">
        <v>1592</v>
      </c>
      <c r="K115" s="98" t="s">
        <v>86</v>
      </c>
      <c r="L115" s="93" t="s">
        <v>886</v>
      </c>
      <c r="M115" s="84" t="s">
        <v>893</v>
      </c>
      <c r="N115" s="84" t="s">
        <v>371</v>
      </c>
      <c r="O115" s="84" t="s">
        <v>367</v>
      </c>
      <c r="P115" s="93" t="s">
        <v>1429</v>
      </c>
      <c r="Q115" s="99" t="s">
        <v>103</v>
      </c>
      <c r="R115" s="100" t="s">
        <v>1230</v>
      </c>
      <c r="S115" s="101" t="s">
        <v>362</v>
      </c>
      <c r="T115" s="101" t="s">
        <v>362</v>
      </c>
      <c r="U115" s="99" t="s">
        <v>635</v>
      </c>
      <c r="V115" s="101" t="s">
        <v>103</v>
      </c>
      <c r="W115" s="101" t="s">
        <v>594</v>
      </c>
      <c r="X115" s="101" t="s">
        <v>103</v>
      </c>
      <c r="Y115" s="101" t="s">
        <v>103</v>
      </c>
      <c r="Z115" s="93" t="s">
        <v>1138</v>
      </c>
    </row>
    <row r="116" spans="1:26" ht="22.5" customHeight="1" x14ac:dyDescent="0.3">
      <c r="A116" s="91" t="s">
        <v>1821</v>
      </c>
      <c r="B116" s="92" t="s">
        <v>1884</v>
      </c>
      <c r="C116" s="93" t="s">
        <v>378</v>
      </c>
      <c r="D116" s="94" t="s">
        <v>377</v>
      </c>
      <c r="E116" s="95" t="s">
        <v>373</v>
      </c>
      <c r="F116" s="96" t="s">
        <v>358</v>
      </c>
      <c r="G116" s="97" t="s">
        <v>592</v>
      </c>
      <c r="H116" s="97" t="s">
        <v>596</v>
      </c>
      <c r="I116" s="97">
        <v>300</v>
      </c>
      <c r="J116" s="93" t="s">
        <v>1592</v>
      </c>
      <c r="K116" s="98" t="s">
        <v>86</v>
      </c>
      <c r="L116" s="93" t="s">
        <v>1734</v>
      </c>
      <c r="M116" s="84" t="s">
        <v>1735</v>
      </c>
      <c r="N116" s="84" t="s">
        <v>359</v>
      </c>
      <c r="O116" s="84" t="s">
        <v>360</v>
      </c>
      <c r="P116" s="93" t="s">
        <v>1429</v>
      </c>
      <c r="Q116" s="99" t="s">
        <v>103</v>
      </c>
      <c r="R116" s="100" t="s">
        <v>1230</v>
      </c>
      <c r="S116" s="101" t="s">
        <v>362</v>
      </c>
      <c r="T116" s="101" t="s">
        <v>362</v>
      </c>
      <c r="U116" s="99" t="s">
        <v>897</v>
      </c>
      <c r="V116" s="101" t="s">
        <v>103</v>
      </c>
      <c r="W116" s="101" t="s">
        <v>594</v>
      </c>
      <c r="X116" s="101" t="s">
        <v>1493</v>
      </c>
      <c r="Y116" s="101" t="s">
        <v>103</v>
      </c>
      <c r="Z116" s="93" t="s">
        <v>1406</v>
      </c>
    </row>
    <row r="117" spans="1:26" ht="22.5" customHeight="1" x14ac:dyDescent="0.3">
      <c r="A117" s="91" t="s">
        <v>1822</v>
      </c>
      <c r="B117" s="92" t="s">
        <v>1884</v>
      </c>
      <c r="C117" s="93" t="s">
        <v>378</v>
      </c>
      <c r="D117" s="94" t="s">
        <v>377</v>
      </c>
      <c r="E117" s="95" t="s">
        <v>373</v>
      </c>
      <c r="F117" s="96" t="s">
        <v>358</v>
      </c>
      <c r="G117" s="97" t="s">
        <v>592</v>
      </c>
      <c r="H117" s="97" t="s">
        <v>596</v>
      </c>
      <c r="I117" s="97">
        <v>300</v>
      </c>
      <c r="J117" s="93" t="s">
        <v>1592</v>
      </c>
      <c r="K117" s="98" t="s">
        <v>86</v>
      </c>
      <c r="L117" s="93" t="s">
        <v>1734</v>
      </c>
      <c r="M117" s="84" t="s">
        <v>1735</v>
      </c>
      <c r="N117" s="84" t="s">
        <v>371</v>
      </c>
      <c r="O117" s="84" t="s">
        <v>367</v>
      </c>
      <c r="P117" s="93" t="s">
        <v>1429</v>
      </c>
      <c r="Q117" s="99" t="s">
        <v>103</v>
      </c>
      <c r="R117" s="100" t="s">
        <v>1230</v>
      </c>
      <c r="S117" s="101" t="s">
        <v>362</v>
      </c>
      <c r="T117" s="101" t="s">
        <v>362</v>
      </c>
      <c r="U117" s="99" t="s">
        <v>897</v>
      </c>
      <c r="V117" s="101" t="s">
        <v>103</v>
      </c>
      <c r="W117" s="101" t="s">
        <v>594</v>
      </c>
      <c r="X117" s="101" t="s">
        <v>1493</v>
      </c>
      <c r="Y117" s="101" t="s">
        <v>103</v>
      </c>
      <c r="Z117" s="93" t="s">
        <v>1407</v>
      </c>
    </row>
    <row r="118" spans="1:26" ht="22.5" customHeight="1" x14ac:dyDescent="0.3">
      <c r="A118" s="91" t="s">
        <v>1823</v>
      </c>
      <c r="B118" s="92" t="s">
        <v>1884</v>
      </c>
      <c r="C118" s="93" t="s">
        <v>378</v>
      </c>
      <c r="D118" s="94" t="s">
        <v>377</v>
      </c>
      <c r="E118" s="95" t="s">
        <v>373</v>
      </c>
      <c r="F118" s="96" t="s">
        <v>358</v>
      </c>
      <c r="G118" s="97" t="s">
        <v>592</v>
      </c>
      <c r="H118" s="97" t="s">
        <v>596</v>
      </c>
      <c r="I118" s="97">
        <v>300</v>
      </c>
      <c r="J118" s="93" t="s">
        <v>1592</v>
      </c>
      <c r="K118" s="98" t="s">
        <v>86</v>
      </c>
      <c r="L118" s="93" t="s">
        <v>1734</v>
      </c>
      <c r="M118" s="84" t="s">
        <v>1885</v>
      </c>
      <c r="N118" s="84" t="s">
        <v>371</v>
      </c>
      <c r="O118" s="84" t="s">
        <v>367</v>
      </c>
      <c r="P118" s="93" t="s">
        <v>1429</v>
      </c>
      <c r="Q118" s="99" t="s">
        <v>103</v>
      </c>
      <c r="R118" s="100" t="s">
        <v>1230</v>
      </c>
      <c r="S118" s="101" t="s">
        <v>362</v>
      </c>
      <c r="T118" s="101" t="s">
        <v>362</v>
      </c>
      <c r="U118" s="99" t="s">
        <v>897</v>
      </c>
      <c r="V118" s="101" t="s">
        <v>103</v>
      </c>
      <c r="W118" s="101" t="s">
        <v>594</v>
      </c>
      <c r="X118" s="101" t="s">
        <v>1493</v>
      </c>
      <c r="Y118" s="101" t="s">
        <v>103</v>
      </c>
      <c r="Z118" s="93" t="s">
        <v>1408</v>
      </c>
    </row>
    <row r="119" spans="1:26" ht="22.5" customHeight="1" x14ac:dyDescent="0.3">
      <c r="A119" s="91" t="s">
        <v>1412</v>
      </c>
      <c r="B119" s="92" t="s">
        <v>613</v>
      </c>
      <c r="C119" s="93" t="s">
        <v>378</v>
      </c>
      <c r="D119" s="94" t="s">
        <v>364</v>
      </c>
      <c r="E119" s="95" t="s">
        <v>373</v>
      </c>
      <c r="F119" s="96" t="s">
        <v>358</v>
      </c>
      <c r="G119" s="97" t="s">
        <v>592</v>
      </c>
      <c r="H119" s="97" t="s">
        <v>596</v>
      </c>
      <c r="I119" s="97">
        <v>250</v>
      </c>
      <c r="J119" s="93" t="s">
        <v>1592</v>
      </c>
      <c r="K119" s="98" t="s">
        <v>86</v>
      </c>
      <c r="L119" s="93" t="s">
        <v>627</v>
      </c>
      <c r="M119" s="84" t="s">
        <v>438</v>
      </c>
      <c r="N119" s="84" t="s">
        <v>359</v>
      </c>
      <c r="O119" s="84" t="s">
        <v>360</v>
      </c>
      <c r="P119" s="93" t="s">
        <v>1429</v>
      </c>
      <c r="Q119" s="99" t="s">
        <v>103</v>
      </c>
      <c r="R119" s="100" t="s">
        <v>1230</v>
      </c>
      <c r="S119" s="101" t="s">
        <v>362</v>
      </c>
      <c r="T119" s="101" t="s">
        <v>362</v>
      </c>
      <c r="U119" s="99" t="s">
        <v>635</v>
      </c>
      <c r="V119" s="101" t="s">
        <v>103</v>
      </c>
      <c r="W119" s="101" t="s">
        <v>594</v>
      </c>
      <c r="X119" s="101" t="s">
        <v>103</v>
      </c>
      <c r="Y119" s="101" t="s">
        <v>103</v>
      </c>
      <c r="Z119" s="93" t="s">
        <v>505</v>
      </c>
    </row>
    <row r="120" spans="1:26" ht="22.5" customHeight="1" x14ac:dyDescent="0.3">
      <c r="A120" s="91" t="s">
        <v>1413</v>
      </c>
      <c r="B120" s="92" t="s">
        <v>613</v>
      </c>
      <c r="C120" s="93" t="s">
        <v>378</v>
      </c>
      <c r="D120" s="94" t="s">
        <v>364</v>
      </c>
      <c r="E120" s="95" t="s">
        <v>373</v>
      </c>
      <c r="F120" s="96" t="s">
        <v>358</v>
      </c>
      <c r="G120" s="97" t="s">
        <v>592</v>
      </c>
      <c r="H120" s="97" t="s">
        <v>596</v>
      </c>
      <c r="I120" s="97">
        <v>250</v>
      </c>
      <c r="J120" s="93" t="s">
        <v>1592</v>
      </c>
      <c r="K120" s="98" t="s">
        <v>86</v>
      </c>
      <c r="L120" s="93" t="s">
        <v>627</v>
      </c>
      <c r="M120" s="84" t="s">
        <v>438</v>
      </c>
      <c r="N120" s="84" t="s">
        <v>371</v>
      </c>
      <c r="O120" s="84" t="s">
        <v>367</v>
      </c>
      <c r="P120" s="93" t="s">
        <v>1429</v>
      </c>
      <c r="Q120" s="99" t="s">
        <v>103</v>
      </c>
      <c r="R120" s="100" t="s">
        <v>1230</v>
      </c>
      <c r="S120" s="101" t="s">
        <v>362</v>
      </c>
      <c r="T120" s="101" t="s">
        <v>362</v>
      </c>
      <c r="U120" s="99" t="s">
        <v>635</v>
      </c>
      <c r="V120" s="101" t="s">
        <v>103</v>
      </c>
      <c r="W120" s="101" t="s">
        <v>594</v>
      </c>
      <c r="X120" s="101" t="s">
        <v>103</v>
      </c>
      <c r="Y120" s="101" t="s">
        <v>103</v>
      </c>
      <c r="Z120" s="93" t="s">
        <v>506</v>
      </c>
    </row>
    <row r="121" spans="1:26" ht="22.5" customHeight="1" x14ac:dyDescent="0.3">
      <c r="A121" s="91" t="s">
        <v>1414</v>
      </c>
      <c r="B121" s="92" t="s">
        <v>613</v>
      </c>
      <c r="C121" s="93" t="s">
        <v>378</v>
      </c>
      <c r="D121" s="94" t="s">
        <v>364</v>
      </c>
      <c r="E121" s="95" t="s">
        <v>373</v>
      </c>
      <c r="F121" s="96" t="s">
        <v>358</v>
      </c>
      <c r="G121" s="97" t="s">
        <v>592</v>
      </c>
      <c r="H121" s="97" t="s">
        <v>596</v>
      </c>
      <c r="I121" s="97">
        <v>250</v>
      </c>
      <c r="J121" s="93" t="s">
        <v>1592</v>
      </c>
      <c r="K121" s="98" t="s">
        <v>86</v>
      </c>
      <c r="L121" s="93" t="s">
        <v>627</v>
      </c>
      <c r="M121" s="84" t="s">
        <v>439</v>
      </c>
      <c r="N121" s="84" t="s">
        <v>371</v>
      </c>
      <c r="O121" s="84" t="s">
        <v>367</v>
      </c>
      <c r="P121" s="93" t="s">
        <v>1429</v>
      </c>
      <c r="Q121" s="99" t="s">
        <v>103</v>
      </c>
      <c r="R121" s="100" t="s">
        <v>1230</v>
      </c>
      <c r="S121" s="101" t="s">
        <v>362</v>
      </c>
      <c r="T121" s="101" t="s">
        <v>362</v>
      </c>
      <c r="U121" s="99" t="s">
        <v>635</v>
      </c>
      <c r="V121" s="101" t="s">
        <v>103</v>
      </c>
      <c r="W121" s="101" t="s">
        <v>594</v>
      </c>
      <c r="X121" s="101" t="s">
        <v>103</v>
      </c>
      <c r="Y121" s="101" t="s">
        <v>103</v>
      </c>
      <c r="Z121" s="93" t="s">
        <v>507</v>
      </c>
    </row>
    <row r="122" spans="1:26" ht="22.5" customHeight="1" x14ac:dyDescent="0.3">
      <c r="A122" s="91" t="s">
        <v>1671</v>
      </c>
      <c r="B122" s="92" t="s">
        <v>1739</v>
      </c>
      <c r="C122" s="93" t="s">
        <v>378</v>
      </c>
      <c r="D122" s="94" t="s">
        <v>356</v>
      </c>
      <c r="E122" s="95" t="s">
        <v>363</v>
      </c>
      <c r="F122" s="96" t="s">
        <v>358</v>
      </c>
      <c r="G122" s="97" t="s">
        <v>592</v>
      </c>
      <c r="H122" s="97" t="s">
        <v>596</v>
      </c>
      <c r="I122" s="97">
        <v>250</v>
      </c>
      <c r="J122" s="93" t="s">
        <v>1592</v>
      </c>
      <c r="K122" s="98" t="s">
        <v>86</v>
      </c>
      <c r="L122" s="93" t="s">
        <v>633</v>
      </c>
      <c r="M122" s="84" t="s">
        <v>379</v>
      </c>
      <c r="N122" s="84" t="s">
        <v>371</v>
      </c>
      <c r="O122" s="84" t="s">
        <v>367</v>
      </c>
      <c r="P122" s="93" t="s">
        <v>361</v>
      </c>
      <c r="Q122" s="99" t="s">
        <v>103</v>
      </c>
      <c r="R122" s="100" t="s">
        <v>1230</v>
      </c>
      <c r="S122" s="101" t="s">
        <v>362</v>
      </c>
      <c r="T122" s="101" t="s">
        <v>362</v>
      </c>
      <c r="U122" s="99" t="s">
        <v>635</v>
      </c>
      <c r="V122" s="101" t="s">
        <v>103</v>
      </c>
      <c r="W122" s="101" t="s">
        <v>594</v>
      </c>
      <c r="X122" s="101" t="s">
        <v>103</v>
      </c>
      <c r="Y122" s="101" t="s">
        <v>103</v>
      </c>
      <c r="Z122" s="93" t="s">
        <v>1740</v>
      </c>
    </row>
    <row r="123" spans="1:26" ht="22.5" customHeight="1" x14ac:dyDescent="0.3">
      <c r="A123" s="91" t="s">
        <v>1148</v>
      </c>
      <c r="B123" s="92" t="s">
        <v>1163</v>
      </c>
      <c r="C123" s="93" t="s">
        <v>378</v>
      </c>
      <c r="D123" s="94" t="s">
        <v>356</v>
      </c>
      <c r="E123" s="95" t="s">
        <v>363</v>
      </c>
      <c r="F123" s="96" t="s">
        <v>358</v>
      </c>
      <c r="G123" s="97" t="s">
        <v>592</v>
      </c>
      <c r="H123" s="97" t="s">
        <v>596</v>
      </c>
      <c r="I123" s="97">
        <v>300</v>
      </c>
      <c r="J123" s="93" t="s">
        <v>1592</v>
      </c>
      <c r="K123" s="98" t="s">
        <v>86</v>
      </c>
      <c r="L123" s="93" t="s">
        <v>886</v>
      </c>
      <c r="M123" s="84" t="s">
        <v>893</v>
      </c>
      <c r="N123" s="84" t="s">
        <v>371</v>
      </c>
      <c r="O123" s="84" t="s">
        <v>367</v>
      </c>
      <c r="P123" s="93" t="s">
        <v>361</v>
      </c>
      <c r="Q123" s="99" t="s">
        <v>103</v>
      </c>
      <c r="R123" s="100" t="s">
        <v>1230</v>
      </c>
      <c r="S123" s="101" t="s">
        <v>362</v>
      </c>
      <c r="T123" s="101" t="s">
        <v>362</v>
      </c>
      <c r="U123" s="99" t="s">
        <v>635</v>
      </c>
      <c r="V123" s="101" t="s">
        <v>103</v>
      </c>
      <c r="W123" s="101" t="s">
        <v>594</v>
      </c>
      <c r="X123" s="101" t="s">
        <v>103</v>
      </c>
      <c r="Y123" s="101" t="s">
        <v>103</v>
      </c>
      <c r="Z123" s="93" t="s">
        <v>1211</v>
      </c>
    </row>
    <row r="124" spans="1:26" ht="22.5" customHeight="1" x14ac:dyDescent="0.3">
      <c r="A124" s="91" t="s">
        <v>1149</v>
      </c>
      <c r="B124" s="92" t="s">
        <v>1163</v>
      </c>
      <c r="C124" s="93" t="s">
        <v>378</v>
      </c>
      <c r="D124" s="94" t="s">
        <v>356</v>
      </c>
      <c r="E124" s="95" t="s">
        <v>363</v>
      </c>
      <c r="F124" s="96" t="s">
        <v>358</v>
      </c>
      <c r="G124" s="97" t="s">
        <v>592</v>
      </c>
      <c r="H124" s="97" t="s">
        <v>596</v>
      </c>
      <c r="I124" s="97">
        <v>300</v>
      </c>
      <c r="J124" s="93" t="s">
        <v>1592</v>
      </c>
      <c r="K124" s="98" t="s">
        <v>86</v>
      </c>
      <c r="L124" s="93" t="s">
        <v>886</v>
      </c>
      <c r="M124" s="84" t="s">
        <v>893</v>
      </c>
      <c r="N124" s="84" t="s">
        <v>371</v>
      </c>
      <c r="O124" s="84" t="s">
        <v>381</v>
      </c>
      <c r="P124" s="93" t="s">
        <v>361</v>
      </c>
      <c r="Q124" s="99" t="s">
        <v>103</v>
      </c>
      <c r="R124" s="100" t="s">
        <v>1230</v>
      </c>
      <c r="S124" s="101" t="s">
        <v>362</v>
      </c>
      <c r="T124" s="101" t="s">
        <v>362</v>
      </c>
      <c r="U124" s="99" t="s">
        <v>635</v>
      </c>
      <c r="V124" s="101" t="s">
        <v>103</v>
      </c>
      <c r="W124" s="101" t="s">
        <v>594</v>
      </c>
      <c r="X124" s="101" t="s">
        <v>103</v>
      </c>
      <c r="Y124" s="101" t="s">
        <v>103</v>
      </c>
      <c r="Z124" s="93" t="s">
        <v>1212</v>
      </c>
    </row>
    <row r="125" spans="1:26" ht="22.5" customHeight="1" x14ac:dyDescent="0.3">
      <c r="A125" s="91" t="s">
        <v>1418</v>
      </c>
      <c r="B125" s="92" t="s">
        <v>1163</v>
      </c>
      <c r="C125" s="93" t="s">
        <v>378</v>
      </c>
      <c r="D125" s="94" t="s">
        <v>364</v>
      </c>
      <c r="E125" s="95" t="s">
        <v>363</v>
      </c>
      <c r="F125" s="96" t="s">
        <v>358</v>
      </c>
      <c r="G125" s="97" t="s">
        <v>592</v>
      </c>
      <c r="H125" s="97" t="s">
        <v>596</v>
      </c>
      <c r="I125" s="97">
        <v>300</v>
      </c>
      <c r="J125" s="93" t="s">
        <v>1592</v>
      </c>
      <c r="K125" s="98" t="s">
        <v>86</v>
      </c>
      <c r="L125" s="93" t="s">
        <v>886</v>
      </c>
      <c r="M125" s="84" t="s">
        <v>888</v>
      </c>
      <c r="N125" s="84" t="s">
        <v>359</v>
      </c>
      <c r="O125" s="84" t="s">
        <v>360</v>
      </c>
      <c r="P125" s="93" t="s">
        <v>1429</v>
      </c>
      <c r="Q125" s="99" t="s">
        <v>103</v>
      </c>
      <c r="R125" s="100" t="s">
        <v>1230</v>
      </c>
      <c r="S125" s="101" t="s">
        <v>362</v>
      </c>
      <c r="T125" s="101" t="s">
        <v>362</v>
      </c>
      <c r="U125" s="99" t="s">
        <v>635</v>
      </c>
      <c r="V125" s="101" t="s">
        <v>103</v>
      </c>
      <c r="W125" s="101" t="s">
        <v>594</v>
      </c>
      <c r="X125" s="101" t="s">
        <v>103</v>
      </c>
      <c r="Y125" s="101" t="s">
        <v>103</v>
      </c>
      <c r="Z125" s="93" t="s">
        <v>1146</v>
      </c>
    </row>
    <row r="126" spans="1:26" ht="22.5" customHeight="1" x14ac:dyDescent="0.3">
      <c r="A126" s="91" t="s">
        <v>1419</v>
      </c>
      <c r="B126" s="92" t="s">
        <v>1163</v>
      </c>
      <c r="C126" s="93" t="s">
        <v>378</v>
      </c>
      <c r="D126" s="94" t="s">
        <v>364</v>
      </c>
      <c r="E126" s="95" t="s">
        <v>363</v>
      </c>
      <c r="F126" s="96" t="s">
        <v>358</v>
      </c>
      <c r="G126" s="97" t="s">
        <v>592</v>
      </c>
      <c r="H126" s="97" t="s">
        <v>596</v>
      </c>
      <c r="I126" s="97">
        <v>300</v>
      </c>
      <c r="J126" s="93" t="s">
        <v>1592</v>
      </c>
      <c r="K126" s="98" t="s">
        <v>86</v>
      </c>
      <c r="L126" s="93" t="s">
        <v>886</v>
      </c>
      <c r="M126" s="84" t="s">
        <v>888</v>
      </c>
      <c r="N126" s="84" t="s">
        <v>371</v>
      </c>
      <c r="O126" s="84" t="s">
        <v>367</v>
      </c>
      <c r="P126" s="93" t="s">
        <v>1429</v>
      </c>
      <c r="Q126" s="99" t="s">
        <v>103</v>
      </c>
      <c r="R126" s="100" t="s">
        <v>1230</v>
      </c>
      <c r="S126" s="101" t="s">
        <v>362</v>
      </c>
      <c r="T126" s="101" t="s">
        <v>362</v>
      </c>
      <c r="U126" s="99" t="s">
        <v>635</v>
      </c>
      <c r="V126" s="101" t="s">
        <v>103</v>
      </c>
      <c r="W126" s="101" t="s">
        <v>594</v>
      </c>
      <c r="X126" s="101" t="s">
        <v>103</v>
      </c>
      <c r="Y126" s="101" t="s">
        <v>103</v>
      </c>
      <c r="Z126" s="93" t="s">
        <v>1147</v>
      </c>
    </row>
    <row r="127" spans="1:26" ht="22.5" customHeight="1" x14ac:dyDescent="0.3">
      <c r="A127" s="91" t="s">
        <v>1420</v>
      </c>
      <c r="B127" s="92" t="s">
        <v>1163</v>
      </c>
      <c r="C127" s="93" t="s">
        <v>378</v>
      </c>
      <c r="D127" s="94" t="s">
        <v>364</v>
      </c>
      <c r="E127" s="95" t="s">
        <v>363</v>
      </c>
      <c r="F127" s="96" t="s">
        <v>358</v>
      </c>
      <c r="G127" s="97" t="s">
        <v>592</v>
      </c>
      <c r="H127" s="97" t="s">
        <v>596</v>
      </c>
      <c r="I127" s="97">
        <v>300</v>
      </c>
      <c r="J127" s="93" t="s">
        <v>1592</v>
      </c>
      <c r="K127" s="98" t="s">
        <v>86</v>
      </c>
      <c r="L127" s="93" t="s">
        <v>886</v>
      </c>
      <c r="M127" s="84" t="s">
        <v>893</v>
      </c>
      <c r="N127" s="84" t="s">
        <v>371</v>
      </c>
      <c r="O127" s="84" t="s">
        <v>367</v>
      </c>
      <c r="P127" s="93" t="s">
        <v>1429</v>
      </c>
      <c r="Q127" s="99" t="s">
        <v>103</v>
      </c>
      <c r="R127" s="100" t="s">
        <v>1230</v>
      </c>
      <c r="S127" s="101" t="s">
        <v>362</v>
      </c>
      <c r="T127" s="101" t="s">
        <v>362</v>
      </c>
      <c r="U127" s="99" t="s">
        <v>635</v>
      </c>
      <c r="V127" s="101" t="s">
        <v>103</v>
      </c>
      <c r="W127" s="101" t="s">
        <v>594</v>
      </c>
      <c r="X127" s="101" t="s">
        <v>103</v>
      </c>
      <c r="Y127" s="101" t="s">
        <v>103</v>
      </c>
      <c r="Z127" s="93" t="s">
        <v>1148</v>
      </c>
    </row>
    <row r="128" spans="1:26" ht="22.5" customHeight="1" x14ac:dyDescent="0.3">
      <c r="A128" s="91" t="s">
        <v>1421</v>
      </c>
      <c r="B128" s="92" t="s">
        <v>1163</v>
      </c>
      <c r="C128" s="93" t="s">
        <v>378</v>
      </c>
      <c r="D128" s="94" t="s">
        <v>364</v>
      </c>
      <c r="E128" s="95" t="s">
        <v>363</v>
      </c>
      <c r="F128" s="96" t="s">
        <v>358</v>
      </c>
      <c r="G128" s="97" t="s">
        <v>592</v>
      </c>
      <c r="H128" s="97" t="s">
        <v>596</v>
      </c>
      <c r="I128" s="97">
        <v>300</v>
      </c>
      <c r="J128" s="93" t="s">
        <v>1592</v>
      </c>
      <c r="K128" s="98" t="s">
        <v>86</v>
      </c>
      <c r="L128" s="93" t="s">
        <v>886</v>
      </c>
      <c r="M128" s="84" t="s">
        <v>893</v>
      </c>
      <c r="N128" s="84" t="s">
        <v>371</v>
      </c>
      <c r="O128" s="84" t="s">
        <v>381</v>
      </c>
      <c r="P128" s="93" t="s">
        <v>1429</v>
      </c>
      <c r="Q128" s="99" t="s">
        <v>103</v>
      </c>
      <c r="R128" s="100" t="s">
        <v>1230</v>
      </c>
      <c r="S128" s="101" t="s">
        <v>362</v>
      </c>
      <c r="T128" s="101" t="s">
        <v>362</v>
      </c>
      <c r="U128" s="99" t="s">
        <v>635</v>
      </c>
      <c r="V128" s="101" t="s">
        <v>103</v>
      </c>
      <c r="W128" s="101" t="s">
        <v>594</v>
      </c>
      <c r="X128" s="101" t="s">
        <v>103</v>
      </c>
      <c r="Y128" s="101" t="s">
        <v>103</v>
      </c>
      <c r="Z128" s="93" t="s">
        <v>1149</v>
      </c>
    </row>
    <row r="129" spans="1:26" ht="22.5" customHeight="1" x14ac:dyDescent="0.3">
      <c r="A129" s="91" t="s">
        <v>1840</v>
      </c>
      <c r="B129" s="92" t="s">
        <v>1886</v>
      </c>
      <c r="C129" s="93" t="s">
        <v>378</v>
      </c>
      <c r="D129" s="94" t="s">
        <v>377</v>
      </c>
      <c r="E129" s="95" t="s">
        <v>363</v>
      </c>
      <c r="F129" s="96" t="s">
        <v>358</v>
      </c>
      <c r="G129" s="97" t="s">
        <v>592</v>
      </c>
      <c r="H129" s="97" t="s">
        <v>596</v>
      </c>
      <c r="I129" s="97">
        <v>300</v>
      </c>
      <c r="J129" s="93" t="s">
        <v>1592</v>
      </c>
      <c r="K129" s="98" t="s">
        <v>86</v>
      </c>
      <c r="L129" s="93" t="s">
        <v>1734</v>
      </c>
      <c r="M129" s="84" t="s">
        <v>1735</v>
      </c>
      <c r="N129" s="84" t="s">
        <v>359</v>
      </c>
      <c r="O129" s="84" t="s">
        <v>360</v>
      </c>
      <c r="P129" s="93" t="s">
        <v>1429</v>
      </c>
      <c r="Q129" s="99" t="s">
        <v>103</v>
      </c>
      <c r="R129" s="100" t="s">
        <v>1230</v>
      </c>
      <c r="S129" s="101" t="s">
        <v>362</v>
      </c>
      <c r="T129" s="101" t="s">
        <v>362</v>
      </c>
      <c r="U129" s="99" t="s">
        <v>897</v>
      </c>
      <c r="V129" s="101" t="s">
        <v>103</v>
      </c>
      <c r="W129" s="101" t="s">
        <v>594</v>
      </c>
      <c r="X129" s="101" t="s">
        <v>1493</v>
      </c>
      <c r="Y129" s="101" t="s">
        <v>103</v>
      </c>
      <c r="Z129" s="93" t="s">
        <v>1418</v>
      </c>
    </row>
    <row r="130" spans="1:26" ht="22.5" customHeight="1" x14ac:dyDescent="0.3">
      <c r="A130" s="91" t="s">
        <v>1841</v>
      </c>
      <c r="B130" s="92" t="s">
        <v>1886</v>
      </c>
      <c r="C130" s="93" t="s">
        <v>378</v>
      </c>
      <c r="D130" s="94" t="s">
        <v>377</v>
      </c>
      <c r="E130" s="95" t="s">
        <v>363</v>
      </c>
      <c r="F130" s="96" t="s">
        <v>358</v>
      </c>
      <c r="G130" s="97" t="s">
        <v>592</v>
      </c>
      <c r="H130" s="97" t="s">
        <v>596</v>
      </c>
      <c r="I130" s="97">
        <v>300</v>
      </c>
      <c r="J130" s="93" t="s">
        <v>1592</v>
      </c>
      <c r="K130" s="98" t="s">
        <v>86</v>
      </c>
      <c r="L130" s="93" t="s">
        <v>1734</v>
      </c>
      <c r="M130" s="84" t="s">
        <v>1735</v>
      </c>
      <c r="N130" s="84" t="s">
        <v>371</v>
      </c>
      <c r="O130" s="84" t="s">
        <v>367</v>
      </c>
      <c r="P130" s="93" t="s">
        <v>1429</v>
      </c>
      <c r="Q130" s="99" t="s">
        <v>103</v>
      </c>
      <c r="R130" s="100" t="s">
        <v>1230</v>
      </c>
      <c r="S130" s="101" t="s">
        <v>362</v>
      </c>
      <c r="T130" s="101" t="s">
        <v>362</v>
      </c>
      <c r="U130" s="99" t="s">
        <v>897</v>
      </c>
      <c r="V130" s="101" t="s">
        <v>103</v>
      </c>
      <c r="W130" s="101" t="s">
        <v>594</v>
      </c>
      <c r="X130" s="101" t="s">
        <v>1493</v>
      </c>
      <c r="Y130" s="101" t="s">
        <v>103</v>
      </c>
      <c r="Z130" s="93" t="s">
        <v>1419</v>
      </c>
    </row>
    <row r="131" spans="1:26" ht="22.5" customHeight="1" x14ac:dyDescent="0.3">
      <c r="A131" s="91" t="s">
        <v>1842</v>
      </c>
      <c r="B131" s="92" t="s">
        <v>1886</v>
      </c>
      <c r="C131" s="93" t="s">
        <v>378</v>
      </c>
      <c r="D131" s="94" t="s">
        <v>377</v>
      </c>
      <c r="E131" s="95" t="s">
        <v>363</v>
      </c>
      <c r="F131" s="96" t="s">
        <v>358</v>
      </c>
      <c r="G131" s="97" t="s">
        <v>592</v>
      </c>
      <c r="H131" s="97" t="s">
        <v>596</v>
      </c>
      <c r="I131" s="97">
        <v>300</v>
      </c>
      <c r="J131" s="93" t="s">
        <v>1592</v>
      </c>
      <c r="K131" s="98" t="s">
        <v>86</v>
      </c>
      <c r="L131" s="93" t="s">
        <v>1734</v>
      </c>
      <c r="M131" s="84" t="s">
        <v>1885</v>
      </c>
      <c r="N131" s="84" t="s">
        <v>371</v>
      </c>
      <c r="O131" s="84" t="s">
        <v>367</v>
      </c>
      <c r="P131" s="93" t="s">
        <v>1429</v>
      </c>
      <c r="Q131" s="99" t="s">
        <v>103</v>
      </c>
      <c r="R131" s="100" t="s">
        <v>1230</v>
      </c>
      <c r="S131" s="101" t="s">
        <v>362</v>
      </c>
      <c r="T131" s="101" t="s">
        <v>362</v>
      </c>
      <c r="U131" s="99" t="s">
        <v>897</v>
      </c>
      <c r="V131" s="101" t="s">
        <v>103</v>
      </c>
      <c r="W131" s="101" t="s">
        <v>594</v>
      </c>
      <c r="X131" s="101" t="s">
        <v>1493</v>
      </c>
      <c r="Y131" s="101" t="s">
        <v>103</v>
      </c>
      <c r="Z131" s="93" t="s">
        <v>1420</v>
      </c>
    </row>
    <row r="132" spans="1:26" ht="22.5" customHeight="1" x14ac:dyDescent="0.3">
      <c r="A132" s="91" t="s">
        <v>1843</v>
      </c>
      <c r="B132" s="92" t="s">
        <v>1886</v>
      </c>
      <c r="C132" s="93" t="s">
        <v>378</v>
      </c>
      <c r="D132" s="94" t="s">
        <v>377</v>
      </c>
      <c r="E132" s="95" t="s">
        <v>363</v>
      </c>
      <c r="F132" s="96" t="s">
        <v>358</v>
      </c>
      <c r="G132" s="97" t="s">
        <v>592</v>
      </c>
      <c r="H132" s="97" t="s">
        <v>596</v>
      </c>
      <c r="I132" s="97">
        <v>300</v>
      </c>
      <c r="J132" s="93" t="s">
        <v>1592</v>
      </c>
      <c r="K132" s="98" t="s">
        <v>86</v>
      </c>
      <c r="L132" s="93" t="s">
        <v>1734</v>
      </c>
      <c r="M132" s="84" t="s">
        <v>1885</v>
      </c>
      <c r="N132" s="84" t="s">
        <v>371</v>
      </c>
      <c r="O132" s="84" t="s">
        <v>381</v>
      </c>
      <c r="P132" s="93" t="s">
        <v>1429</v>
      </c>
      <c r="Q132" s="99" t="s">
        <v>103</v>
      </c>
      <c r="R132" s="100" t="s">
        <v>1230</v>
      </c>
      <c r="S132" s="101" t="s">
        <v>362</v>
      </c>
      <c r="T132" s="101" t="s">
        <v>362</v>
      </c>
      <c r="U132" s="99" t="s">
        <v>897</v>
      </c>
      <c r="V132" s="101" t="s">
        <v>103</v>
      </c>
      <c r="W132" s="101" t="s">
        <v>594</v>
      </c>
      <c r="X132" s="101" t="s">
        <v>1493</v>
      </c>
      <c r="Y132" s="101" t="s">
        <v>103</v>
      </c>
      <c r="Z132" s="93" t="s">
        <v>1421</v>
      </c>
    </row>
    <row r="133" spans="1:26" ht="22.5" customHeight="1" x14ac:dyDescent="0.3">
      <c r="A133" s="91" t="s">
        <v>518</v>
      </c>
      <c r="B133" s="92" t="s">
        <v>605</v>
      </c>
      <c r="C133" s="93" t="s">
        <v>378</v>
      </c>
      <c r="D133" s="94" t="s">
        <v>356</v>
      </c>
      <c r="E133" s="95" t="s">
        <v>363</v>
      </c>
      <c r="F133" s="96" t="s">
        <v>358</v>
      </c>
      <c r="G133" s="97" t="s">
        <v>592</v>
      </c>
      <c r="H133" s="97" t="s">
        <v>596</v>
      </c>
      <c r="I133" s="97">
        <v>250</v>
      </c>
      <c r="J133" s="93" t="s">
        <v>1592</v>
      </c>
      <c r="K133" s="98" t="s">
        <v>86</v>
      </c>
      <c r="L133" s="93" t="s">
        <v>627</v>
      </c>
      <c r="M133" s="84" t="s">
        <v>439</v>
      </c>
      <c r="N133" s="84" t="s">
        <v>371</v>
      </c>
      <c r="O133" s="84" t="s">
        <v>367</v>
      </c>
      <c r="P133" s="93" t="s">
        <v>361</v>
      </c>
      <c r="Q133" s="99" t="s">
        <v>103</v>
      </c>
      <c r="R133" s="100" t="s">
        <v>1234</v>
      </c>
      <c r="S133" s="101" t="s">
        <v>362</v>
      </c>
      <c r="T133" s="101" t="s">
        <v>362</v>
      </c>
      <c r="U133" s="99" t="s">
        <v>635</v>
      </c>
      <c r="V133" s="101" t="s">
        <v>103</v>
      </c>
      <c r="W133" s="101" t="s">
        <v>594</v>
      </c>
      <c r="X133" s="101" t="s">
        <v>103</v>
      </c>
      <c r="Y133" s="101" t="s">
        <v>103</v>
      </c>
      <c r="Z133" s="93" t="s">
        <v>224</v>
      </c>
    </row>
    <row r="134" spans="1:26" ht="22.5" customHeight="1" x14ac:dyDescent="0.3">
      <c r="A134" s="91" t="s">
        <v>1424</v>
      </c>
      <c r="B134" s="92" t="s">
        <v>605</v>
      </c>
      <c r="C134" s="93" t="s">
        <v>378</v>
      </c>
      <c r="D134" s="94" t="s">
        <v>364</v>
      </c>
      <c r="E134" s="95" t="s">
        <v>363</v>
      </c>
      <c r="F134" s="96" t="s">
        <v>358</v>
      </c>
      <c r="G134" s="97" t="s">
        <v>592</v>
      </c>
      <c r="H134" s="97" t="s">
        <v>596</v>
      </c>
      <c r="I134" s="97">
        <v>250</v>
      </c>
      <c r="J134" s="93" t="s">
        <v>1592</v>
      </c>
      <c r="K134" s="98" t="s">
        <v>86</v>
      </c>
      <c r="L134" s="93" t="s">
        <v>627</v>
      </c>
      <c r="M134" s="84" t="s">
        <v>438</v>
      </c>
      <c r="N134" s="84" t="s">
        <v>359</v>
      </c>
      <c r="O134" s="84" t="s">
        <v>360</v>
      </c>
      <c r="P134" s="93" t="s">
        <v>1429</v>
      </c>
      <c r="Q134" s="99" t="s">
        <v>103</v>
      </c>
      <c r="R134" s="100" t="s">
        <v>1230</v>
      </c>
      <c r="S134" s="101" t="s">
        <v>362</v>
      </c>
      <c r="T134" s="101" t="s">
        <v>362</v>
      </c>
      <c r="U134" s="99" t="s">
        <v>635</v>
      </c>
      <c r="V134" s="101" t="s">
        <v>103</v>
      </c>
      <c r="W134" s="101" t="s">
        <v>594</v>
      </c>
      <c r="X134" s="101" t="s">
        <v>103</v>
      </c>
      <c r="Y134" s="101" t="s">
        <v>103</v>
      </c>
      <c r="Z134" s="93" t="s">
        <v>515</v>
      </c>
    </row>
    <row r="135" spans="1:26" ht="22.5" customHeight="1" x14ac:dyDescent="0.3">
      <c r="A135" s="91" t="s">
        <v>1425</v>
      </c>
      <c r="B135" s="92" t="s">
        <v>605</v>
      </c>
      <c r="C135" s="93" t="s">
        <v>378</v>
      </c>
      <c r="D135" s="94" t="s">
        <v>364</v>
      </c>
      <c r="E135" s="95" t="s">
        <v>363</v>
      </c>
      <c r="F135" s="96" t="s">
        <v>358</v>
      </c>
      <c r="G135" s="97" t="s">
        <v>592</v>
      </c>
      <c r="H135" s="97" t="s">
        <v>596</v>
      </c>
      <c r="I135" s="97">
        <v>250</v>
      </c>
      <c r="J135" s="93" t="s">
        <v>1592</v>
      </c>
      <c r="K135" s="98" t="s">
        <v>86</v>
      </c>
      <c r="L135" s="93" t="s">
        <v>627</v>
      </c>
      <c r="M135" s="84" t="s">
        <v>438</v>
      </c>
      <c r="N135" s="84" t="s">
        <v>371</v>
      </c>
      <c r="O135" s="84" t="s">
        <v>367</v>
      </c>
      <c r="P135" s="93" t="s">
        <v>1429</v>
      </c>
      <c r="Q135" s="99" t="s">
        <v>103</v>
      </c>
      <c r="R135" s="100" t="s">
        <v>1230</v>
      </c>
      <c r="S135" s="101" t="s">
        <v>362</v>
      </c>
      <c r="T135" s="101" t="s">
        <v>362</v>
      </c>
      <c r="U135" s="99" t="s">
        <v>635</v>
      </c>
      <c r="V135" s="101" t="s">
        <v>103</v>
      </c>
      <c r="W135" s="101" t="s">
        <v>594</v>
      </c>
      <c r="X135" s="101" t="s">
        <v>103</v>
      </c>
      <c r="Y135" s="101" t="s">
        <v>103</v>
      </c>
      <c r="Z135" s="93" t="s">
        <v>516</v>
      </c>
    </row>
    <row r="136" spans="1:26" ht="22.5" customHeight="1" x14ac:dyDescent="0.3">
      <c r="A136" s="91" t="s">
        <v>1426</v>
      </c>
      <c r="B136" s="92" t="s">
        <v>605</v>
      </c>
      <c r="C136" s="93" t="s">
        <v>378</v>
      </c>
      <c r="D136" s="94" t="s">
        <v>364</v>
      </c>
      <c r="E136" s="95" t="s">
        <v>363</v>
      </c>
      <c r="F136" s="96" t="s">
        <v>358</v>
      </c>
      <c r="G136" s="97" t="s">
        <v>592</v>
      </c>
      <c r="H136" s="97" t="s">
        <v>596</v>
      </c>
      <c r="I136" s="97">
        <v>250</v>
      </c>
      <c r="J136" s="93" t="s">
        <v>1592</v>
      </c>
      <c r="K136" s="98" t="s">
        <v>86</v>
      </c>
      <c r="L136" s="93" t="s">
        <v>627</v>
      </c>
      <c r="M136" s="84" t="s">
        <v>439</v>
      </c>
      <c r="N136" s="84" t="s">
        <v>371</v>
      </c>
      <c r="O136" s="84" t="s">
        <v>367</v>
      </c>
      <c r="P136" s="93" t="s">
        <v>1429</v>
      </c>
      <c r="Q136" s="99" t="s">
        <v>103</v>
      </c>
      <c r="R136" s="100" t="s">
        <v>1230</v>
      </c>
      <c r="S136" s="101" t="s">
        <v>362</v>
      </c>
      <c r="T136" s="101" t="s">
        <v>362</v>
      </c>
      <c r="U136" s="99" t="s">
        <v>635</v>
      </c>
      <c r="V136" s="101" t="s">
        <v>103</v>
      </c>
      <c r="W136" s="101" t="s">
        <v>594</v>
      </c>
      <c r="X136" s="101" t="s">
        <v>103</v>
      </c>
      <c r="Y136" s="101" t="s">
        <v>103</v>
      </c>
      <c r="Z136" s="93" t="s">
        <v>517</v>
      </c>
    </row>
    <row r="137" spans="1:26" ht="22.5" customHeight="1" x14ac:dyDescent="0.3">
      <c r="A137" s="91" t="s">
        <v>1427</v>
      </c>
      <c r="B137" s="92" t="s">
        <v>605</v>
      </c>
      <c r="C137" s="93" t="s">
        <v>378</v>
      </c>
      <c r="D137" s="94" t="s">
        <v>364</v>
      </c>
      <c r="E137" s="95" t="s">
        <v>363</v>
      </c>
      <c r="F137" s="96" t="s">
        <v>358</v>
      </c>
      <c r="G137" s="97" t="s">
        <v>592</v>
      </c>
      <c r="H137" s="97" t="s">
        <v>596</v>
      </c>
      <c r="I137" s="97">
        <v>250</v>
      </c>
      <c r="J137" s="93" t="s">
        <v>1592</v>
      </c>
      <c r="K137" s="98" t="s">
        <v>86</v>
      </c>
      <c r="L137" s="93" t="s">
        <v>627</v>
      </c>
      <c r="M137" s="84" t="s">
        <v>439</v>
      </c>
      <c r="N137" s="84" t="s">
        <v>371</v>
      </c>
      <c r="O137" s="84" t="s">
        <v>367</v>
      </c>
      <c r="P137" s="93" t="s">
        <v>1429</v>
      </c>
      <c r="Q137" s="99" t="s">
        <v>103</v>
      </c>
      <c r="R137" s="100" t="s">
        <v>1234</v>
      </c>
      <c r="S137" s="101" t="s">
        <v>362</v>
      </c>
      <c r="T137" s="101" t="s">
        <v>362</v>
      </c>
      <c r="U137" s="99" t="s">
        <v>635</v>
      </c>
      <c r="V137" s="101" t="s">
        <v>103</v>
      </c>
      <c r="W137" s="101" t="s">
        <v>594</v>
      </c>
      <c r="X137" s="101" t="s">
        <v>103</v>
      </c>
      <c r="Y137" s="101" t="s">
        <v>103</v>
      </c>
      <c r="Z137" s="93" t="s">
        <v>518</v>
      </c>
    </row>
    <row r="138" spans="1:26" ht="22.5" customHeight="1" x14ac:dyDescent="0.3">
      <c r="A138" s="91" t="s">
        <v>1428</v>
      </c>
      <c r="B138" s="92" t="s">
        <v>605</v>
      </c>
      <c r="C138" s="93" t="s">
        <v>378</v>
      </c>
      <c r="D138" s="94" t="s">
        <v>364</v>
      </c>
      <c r="E138" s="95" t="s">
        <v>363</v>
      </c>
      <c r="F138" s="96" t="s">
        <v>358</v>
      </c>
      <c r="G138" s="97" t="s">
        <v>592</v>
      </c>
      <c r="H138" s="97" t="s">
        <v>596</v>
      </c>
      <c r="I138" s="97">
        <v>250</v>
      </c>
      <c r="J138" s="93" t="s">
        <v>1592</v>
      </c>
      <c r="K138" s="98" t="s">
        <v>86</v>
      </c>
      <c r="L138" s="93" t="s">
        <v>627</v>
      </c>
      <c r="M138" s="84" t="s">
        <v>439</v>
      </c>
      <c r="N138" s="84" t="s">
        <v>371</v>
      </c>
      <c r="O138" s="84" t="s">
        <v>381</v>
      </c>
      <c r="P138" s="93" t="s">
        <v>1429</v>
      </c>
      <c r="Q138" s="99" t="s">
        <v>103</v>
      </c>
      <c r="R138" s="100" t="s">
        <v>1230</v>
      </c>
      <c r="S138" s="101" t="s">
        <v>362</v>
      </c>
      <c r="T138" s="101" t="s">
        <v>362</v>
      </c>
      <c r="U138" s="99" t="s">
        <v>635</v>
      </c>
      <c r="V138" s="101" t="s">
        <v>103</v>
      </c>
      <c r="W138" s="101" t="s">
        <v>594</v>
      </c>
      <c r="X138" s="101" t="s">
        <v>103</v>
      </c>
      <c r="Y138" s="101" t="s">
        <v>103</v>
      </c>
      <c r="Z138" s="93" t="s">
        <v>519</v>
      </c>
    </row>
    <row r="139" spans="1:26" ht="37.5" customHeight="1" x14ac:dyDescent="0.3">
      <c r="A139" s="102" t="s">
        <v>380</v>
      </c>
      <c r="B139" s="103"/>
      <c r="C139" s="103"/>
      <c r="D139" s="103"/>
      <c r="E139" s="105"/>
      <c r="F139" s="103"/>
      <c r="G139" s="104"/>
      <c r="H139" s="104"/>
      <c r="I139" s="104"/>
      <c r="J139" s="103"/>
      <c r="K139" s="103"/>
      <c r="L139" s="103"/>
      <c r="M139" s="103"/>
      <c r="N139" s="103"/>
      <c r="O139" s="103"/>
      <c r="P139" s="103"/>
      <c r="Q139" s="105"/>
      <c r="R139" s="105"/>
      <c r="S139" s="105"/>
      <c r="T139" s="105"/>
      <c r="U139" s="105"/>
      <c r="V139" s="105"/>
      <c r="W139" s="103"/>
      <c r="X139" s="105"/>
      <c r="Y139" s="105"/>
      <c r="Z139" s="103"/>
    </row>
    <row r="140" spans="1:26" ht="22.5" customHeight="1" x14ac:dyDescent="0.3">
      <c r="A140" s="91" t="s">
        <v>1243</v>
      </c>
      <c r="B140" s="92" t="s">
        <v>1297</v>
      </c>
      <c r="C140" s="93" t="s">
        <v>380</v>
      </c>
      <c r="D140" s="94" t="s">
        <v>356</v>
      </c>
      <c r="E140" s="95" t="s">
        <v>357</v>
      </c>
      <c r="F140" s="96" t="s">
        <v>358</v>
      </c>
      <c r="G140" s="97" t="s">
        <v>592</v>
      </c>
      <c r="H140" s="97" t="s">
        <v>596</v>
      </c>
      <c r="I140" s="97">
        <v>250</v>
      </c>
      <c r="J140" s="93" t="s">
        <v>1592</v>
      </c>
      <c r="K140" s="98" t="s">
        <v>86</v>
      </c>
      <c r="L140" s="93" t="s">
        <v>985</v>
      </c>
      <c r="M140" s="84" t="s">
        <v>1166</v>
      </c>
      <c r="N140" s="84" t="s">
        <v>371</v>
      </c>
      <c r="O140" s="84" t="s">
        <v>367</v>
      </c>
      <c r="P140" s="93" t="s">
        <v>361</v>
      </c>
      <c r="Q140" s="99" t="s">
        <v>103</v>
      </c>
      <c r="R140" s="100" t="s">
        <v>1230</v>
      </c>
      <c r="S140" s="101" t="s">
        <v>362</v>
      </c>
      <c r="T140" s="101" t="s">
        <v>362</v>
      </c>
      <c r="U140" s="99" t="s">
        <v>635</v>
      </c>
      <c r="V140" s="101" t="s">
        <v>103</v>
      </c>
      <c r="W140" s="101" t="s">
        <v>594</v>
      </c>
      <c r="X140" s="101" t="s">
        <v>103</v>
      </c>
      <c r="Y140" s="101" t="s">
        <v>103</v>
      </c>
      <c r="Z140" s="93" t="s">
        <v>59</v>
      </c>
    </row>
    <row r="141" spans="1:26" ht="22.5" customHeight="1" x14ac:dyDescent="0.3">
      <c r="A141" s="91" t="s">
        <v>1725</v>
      </c>
      <c r="B141" s="92" t="s">
        <v>1297</v>
      </c>
      <c r="C141" s="93" t="s">
        <v>380</v>
      </c>
      <c r="D141" s="94" t="s">
        <v>377</v>
      </c>
      <c r="E141" s="95" t="s">
        <v>357</v>
      </c>
      <c r="F141" s="96" t="s">
        <v>358</v>
      </c>
      <c r="G141" s="97" t="s">
        <v>592</v>
      </c>
      <c r="H141" s="97" t="s">
        <v>596</v>
      </c>
      <c r="I141" s="97">
        <v>250</v>
      </c>
      <c r="J141" s="93" t="s">
        <v>1592</v>
      </c>
      <c r="K141" s="98" t="s">
        <v>86</v>
      </c>
      <c r="L141" s="93" t="s">
        <v>985</v>
      </c>
      <c r="M141" s="84" t="s">
        <v>1166</v>
      </c>
      <c r="N141" s="84" t="s">
        <v>371</v>
      </c>
      <c r="O141" s="84" t="s">
        <v>367</v>
      </c>
      <c r="P141" s="93" t="s">
        <v>361</v>
      </c>
      <c r="Q141" s="99" t="s">
        <v>103</v>
      </c>
      <c r="R141" s="100" t="s">
        <v>1230</v>
      </c>
      <c r="S141" s="101" t="s">
        <v>362</v>
      </c>
      <c r="T141" s="101" t="s">
        <v>362</v>
      </c>
      <c r="U141" s="99" t="s">
        <v>635</v>
      </c>
      <c r="V141" s="101" t="s">
        <v>103</v>
      </c>
      <c r="W141" s="101" t="s">
        <v>594</v>
      </c>
      <c r="X141" s="101" t="s">
        <v>103</v>
      </c>
      <c r="Y141" s="101" t="s">
        <v>103</v>
      </c>
      <c r="Z141" s="93" t="s">
        <v>1243</v>
      </c>
    </row>
    <row r="142" spans="1:26" ht="22.5" customHeight="1" x14ac:dyDescent="0.3">
      <c r="A142" s="91" t="s">
        <v>1244</v>
      </c>
      <c r="B142" s="92" t="s">
        <v>1297</v>
      </c>
      <c r="C142" s="93" t="s">
        <v>380</v>
      </c>
      <c r="D142" s="94" t="s">
        <v>364</v>
      </c>
      <c r="E142" s="95" t="s">
        <v>357</v>
      </c>
      <c r="F142" s="96" t="s">
        <v>358</v>
      </c>
      <c r="G142" s="97" t="s">
        <v>592</v>
      </c>
      <c r="H142" s="97" t="s">
        <v>596</v>
      </c>
      <c r="I142" s="97">
        <v>250</v>
      </c>
      <c r="J142" s="93" t="s">
        <v>1592</v>
      </c>
      <c r="K142" s="98" t="s">
        <v>86</v>
      </c>
      <c r="L142" s="93" t="s">
        <v>985</v>
      </c>
      <c r="M142" s="84" t="s">
        <v>1165</v>
      </c>
      <c r="N142" s="84" t="s">
        <v>371</v>
      </c>
      <c r="O142" s="84" t="s">
        <v>367</v>
      </c>
      <c r="P142" s="93" t="s">
        <v>361</v>
      </c>
      <c r="Q142" s="99" t="s">
        <v>103</v>
      </c>
      <c r="R142" s="100" t="s">
        <v>1230</v>
      </c>
      <c r="S142" s="101" t="s">
        <v>362</v>
      </c>
      <c r="T142" s="101" t="s">
        <v>362</v>
      </c>
      <c r="U142" s="99" t="s">
        <v>635</v>
      </c>
      <c r="V142" s="101" t="s">
        <v>103</v>
      </c>
      <c r="W142" s="101" t="s">
        <v>594</v>
      </c>
      <c r="X142" s="101" t="s">
        <v>103</v>
      </c>
      <c r="Y142" s="101" t="s">
        <v>103</v>
      </c>
      <c r="Z142" s="93" t="s">
        <v>59</v>
      </c>
    </row>
    <row r="143" spans="1:26" ht="22.5" customHeight="1" x14ac:dyDescent="0.3">
      <c r="A143" s="91" t="s">
        <v>483</v>
      </c>
      <c r="B143" s="92" t="s">
        <v>614</v>
      </c>
      <c r="C143" s="93" t="s">
        <v>380</v>
      </c>
      <c r="D143" s="94" t="s">
        <v>364</v>
      </c>
      <c r="E143" s="95" t="s">
        <v>357</v>
      </c>
      <c r="F143" s="96" t="s">
        <v>358</v>
      </c>
      <c r="G143" s="97" t="s">
        <v>592</v>
      </c>
      <c r="H143" s="97" t="s">
        <v>596</v>
      </c>
      <c r="I143" s="97">
        <v>250</v>
      </c>
      <c r="J143" s="93" t="s">
        <v>1592</v>
      </c>
      <c r="K143" s="98" t="s">
        <v>86</v>
      </c>
      <c r="L143" s="93" t="s">
        <v>627</v>
      </c>
      <c r="M143" s="84" t="s">
        <v>438</v>
      </c>
      <c r="N143" s="84" t="s">
        <v>359</v>
      </c>
      <c r="O143" s="84" t="s">
        <v>360</v>
      </c>
      <c r="P143" s="93" t="s">
        <v>361</v>
      </c>
      <c r="Q143" s="99" t="s">
        <v>103</v>
      </c>
      <c r="R143" s="100" t="s">
        <v>1230</v>
      </c>
      <c r="S143" s="101" t="s">
        <v>362</v>
      </c>
      <c r="T143" s="101" t="s">
        <v>362</v>
      </c>
      <c r="U143" s="99" t="s">
        <v>635</v>
      </c>
      <c r="V143" s="101" t="s">
        <v>103</v>
      </c>
      <c r="W143" s="101" t="s">
        <v>594</v>
      </c>
      <c r="X143" s="101" t="s">
        <v>103</v>
      </c>
      <c r="Y143" s="101" t="s">
        <v>103</v>
      </c>
      <c r="Z143" s="93" t="s">
        <v>228</v>
      </c>
    </row>
    <row r="144" spans="1:26" ht="22.5" customHeight="1" x14ac:dyDescent="0.3">
      <c r="A144" s="91" t="s">
        <v>484</v>
      </c>
      <c r="B144" s="92" t="s">
        <v>614</v>
      </c>
      <c r="C144" s="93" t="s">
        <v>380</v>
      </c>
      <c r="D144" s="94" t="s">
        <v>364</v>
      </c>
      <c r="E144" s="95" t="s">
        <v>357</v>
      </c>
      <c r="F144" s="96" t="s">
        <v>358</v>
      </c>
      <c r="G144" s="97" t="s">
        <v>592</v>
      </c>
      <c r="H144" s="97" t="s">
        <v>596</v>
      </c>
      <c r="I144" s="97">
        <v>250</v>
      </c>
      <c r="J144" s="93" t="s">
        <v>1592</v>
      </c>
      <c r="K144" s="98" t="s">
        <v>86</v>
      </c>
      <c r="L144" s="93" t="s">
        <v>627</v>
      </c>
      <c r="M144" s="84" t="s">
        <v>438</v>
      </c>
      <c r="N144" s="84" t="s">
        <v>371</v>
      </c>
      <c r="O144" s="84" t="s">
        <v>367</v>
      </c>
      <c r="P144" s="93" t="s">
        <v>361</v>
      </c>
      <c r="Q144" s="99" t="s">
        <v>103</v>
      </c>
      <c r="R144" s="100" t="s">
        <v>1230</v>
      </c>
      <c r="S144" s="101" t="s">
        <v>362</v>
      </c>
      <c r="T144" s="101" t="s">
        <v>362</v>
      </c>
      <c r="U144" s="99" t="s">
        <v>635</v>
      </c>
      <c r="V144" s="101" t="s">
        <v>103</v>
      </c>
      <c r="W144" s="101" t="s">
        <v>594</v>
      </c>
      <c r="X144" s="101" t="s">
        <v>103</v>
      </c>
      <c r="Y144" s="101" t="s">
        <v>103</v>
      </c>
      <c r="Z144" s="93" t="s">
        <v>229</v>
      </c>
    </row>
    <row r="145" spans="1:26" ht="22.5" customHeight="1" x14ac:dyDescent="0.3">
      <c r="A145" s="91" t="s">
        <v>485</v>
      </c>
      <c r="B145" s="92" t="s">
        <v>614</v>
      </c>
      <c r="C145" s="93" t="s">
        <v>380</v>
      </c>
      <c r="D145" s="94" t="s">
        <v>364</v>
      </c>
      <c r="E145" s="95" t="s">
        <v>357</v>
      </c>
      <c r="F145" s="96" t="s">
        <v>358</v>
      </c>
      <c r="G145" s="97" t="s">
        <v>592</v>
      </c>
      <c r="H145" s="97" t="s">
        <v>596</v>
      </c>
      <c r="I145" s="97">
        <v>250</v>
      </c>
      <c r="J145" s="93" t="s">
        <v>1592</v>
      </c>
      <c r="K145" s="98" t="s">
        <v>86</v>
      </c>
      <c r="L145" s="93" t="s">
        <v>627</v>
      </c>
      <c r="M145" s="84" t="s">
        <v>439</v>
      </c>
      <c r="N145" s="84" t="s">
        <v>371</v>
      </c>
      <c r="O145" s="84" t="s">
        <v>367</v>
      </c>
      <c r="P145" s="93" t="s">
        <v>361</v>
      </c>
      <c r="Q145" s="99" t="s">
        <v>103</v>
      </c>
      <c r="R145" s="100" t="s">
        <v>1230</v>
      </c>
      <c r="S145" s="101" t="s">
        <v>362</v>
      </c>
      <c r="T145" s="101" t="s">
        <v>362</v>
      </c>
      <c r="U145" s="99" t="s">
        <v>635</v>
      </c>
      <c r="V145" s="101" t="s">
        <v>103</v>
      </c>
      <c r="W145" s="101" t="s">
        <v>594</v>
      </c>
      <c r="X145" s="101" t="s">
        <v>103</v>
      </c>
      <c r="Y145" s="101" t="s">
        <v>103</v>
      </c>
      <c r="Z145" s="93" t="s">
        <v>230</v>
      </c>
    </row>
    <row r="146" spans="1:26" ht="22.5" customHeight="1" x14ac:dyDescent="0.3">
      <c r="A146" s="91" t="s">
        <v>486</v>
      </c>
      <c r="B146" s="92" t="s">
        <v>614</v>
      </c>
      <c r="C146" s="93" t="s">
        <v>380</v>
      </c>
      <c r="D146" s="94" t="s">
        <v>364</v>
      </c>
      <c r="E146" s="95" t="s">
        <v>357</v>
      </c>
      <c r="F146" s="96" t="s">
        <v>358</v>
      </c>
      <c r="G146" s="97" t="s">
        <v>592</v>
      </c>
      <c r="H146" s="97" t="s">
        <v>596</v>
      </c>
      <c r="I146" s="97">
        <v>250</v>
      </c>
      <c r="J146" s="93" t="s">
        <v>1592</v>
      </c>
      <c r="K146" s="98" t="s">
        <v>86</v>
      </c>
      <c r="L146" s="93" t="s">
        <v>627</v>
      </c>
      <c r="M146" s="84" t="s">
        <v>439</v>
      </c>
      <c r="N146" s="84" t="s">
        <v>371</v>
      </c>
      <c r="O146" s="84" t="s">
        <v>381</v>
      </c>
      <c r="P146" s="93" t="s">
        <v>361</v>
      </c>
      <c r="Q146" s="99" t="s">
        <v>103</v>
      </c>
      <c r="R146" s="100" t="s">
        <v>1230</v>
      </c>
      <c r="S146" s="101" t="s">
        <v>362</v>
      </c>
      <c r="T146" s="101" t="s">
        <v>362</v>
      </c>
      <c r="U146" s="99" t="s">
        <v>635</v>
      </c>
      <c r="V146" s="101" t="s">
        <v>103</v>
      </c>
      <c r="W146" s="101" t="s">
        <v>594</v>
      </c>
      <c r="X146" s="101" t="s">
        <v>103</v>
      </c>
      <c r="Y146" s="101" t="s">
        <v>103</v>
      </c>
      <c r="Z146" s="93" t="s">
        <v>495</v>
      </c>
    </row>
    <row r="147" spans="1:26" ht="22.5" customHeight="1" x14ac:dyDescent="0.3">
      <c r="A147" s="91" t="s">
        <v>1255</v>
      </c>
      <c r="B147" s="92" t="s">
        <v>1298</v>
      </c>
      <c r="C147" s="93" t="s">
        <v>380</v>
      </c>
      <c r="D147" s="94" t="s">
        <v>356</v>
      </c>
      <c r="E147" s="95" t="s">
        <v>357</v>
      </c>
      <c r="F147" s="96" t="s">
        <v>358</v>
      </c>
      <c r="G147" s="97" t="s">
        <v>592</v>
      </c>
      <c r="H147" s="97" t="s">
        <v>593</v>
      </c>
      <c r="I147" s="97">
        <v>300</v>
      </c>
      <c r="J147" s="93" t="s">
        <v>1593</v>
      </c>
      <c r="K147" s="98" t="s">
        <v>86</v>
      </c>
      <c r="L147" s="93" t="s">
        <v>985</v>
      </c>
      <c r="M147" s="84" t="s">
        <v>1166</v>
      </c>
      <c r="N147" s="84" t="s">
        <v>371</v>
      </c>
      <c r="O147" s="84" t="s">
        <v>367</v>
      </c>
      <c r="P147" s="93" t="s">
        <v>361</v>
      </c>
      <c r="Q147" s="99" t="s">
        <v>103</v>
      </c>
      <c r="R147" s="100" t="s">
        <v>1230</v>
      </c>
      <c r="S147" s="101" t="s">
        <v>362</v>
      </c>
      <c r="T147" s="101" t="s">
        <v>362</v>
      </c>
      <c r="U147" s="99" t="s">
        <v>635</v>
      </c>
      <c r="V147" s="101" t="s">
        <v>362</v>
      </c>
      <c r="W147" s="101" t="s">
        <v>594</v>
      </c>
      <c r="X147" s="101" t="s">
        <v>103</v>
      </c>
      <c r="Y147" s="101" t="s">
        <v>103</v>
      </c>
      <c r="Z147" s="93" t="s">
        <v>59</v>
      </c>
    </row>
    <row r="148" spans="1:26" ht="22.5" customHeight="1" x14ac:dyDescent="0.3">
      <c r="A148" s="91" t="s">
        <v>1728</v>
      </c>
      <c r="B148" s="92" t="s">
        <v>1298</v>
      </c>
      <c r="C148" s="93" t="s">
        <v>380</v>
      </c>
      <c r="D148" s="94" t="s">
        <v>377</v>
      </c>
      <c r="E148" s="95" t="s">
        <v>357</v>
      </c>
      <c r="F148" s="96" t="s">
        <v>358</v>
      </c>
      <c r="G148" s="97" t="s">
        <v>592</v>
      </c>
      <c r="H148" s="97" t="s">
        <v>593</v>
      </c>
      <c r="I148" s="97">
        <v>300</v>
      </c>
      <c r="J148" s="93" t="s">
        <v>1593</v>
      </c>
      <c r="K148" s="98" t="s">
        <v>86</v>
      </c>
      <c r="L148" s="93" t="s">
        <v>985</v>
      </c>
      <c r="M148" s="84" t="s">
        <v>1166</v>
      </c>
      <c r="N148" s="84" t="s">
        <v>371</v>
      </c>
      <c r="O148" s="84" t="s">
        <v>367</v>
      </c>
      <c r="P148" s="93" t="s">
        <v>361</v>
      </c>
      <c r="Q148" s="99" t="s">
        <v>103</v>
      </c>
      <c r="R148" s="100" t="s">
        <v>1230</v>
      </c>
      <c r="S148" s="101" t="s">
        <v>362</v>
      </c>
      <c r="T148" s="101" t="s">
        <v>362</v>
      </c>
      <c r="U148" s="99" t="s">
        <v>635</v>
      </c>
      <c r="V148" s="101" t="s">
        <v>362</v>
      </c>
      <c r="W148" s="101" t="s">
        <v>594</v>
      </c>
      <c r="X148" s="101" t="s">
        <v>103</v>
      </c>
      <c r="Y148" s="101" t="s">
        <v>103</v>
      </c>
      <c r="Z148" s="93" t="s">
        <v>1255</v>
      </c>
    </row>
    <row r="149" spans="1:26" ht="22.5" customHeight="1" x14ac:dyDescent="0.3">
      <c r="A149" s="91" t="s">
        <v>1256</v>
      </c>
      <c r="B149" s="92" t="s">
        <v>1298</v>
      </c>
      <c r="C149" s="93" t="s">
        <v>380</v>
      </c>
      <c r="D149" s="94" t="s">
        <v>364</v>
      </c>
      <c r="E149" s="95" t="s">
        <v>357</v>
      </c>
      <c r="F149" s="96" t="s">
        <v>358</v>
      </c>
      <c r="G149" s="97" t="s">
        <v>592</v>
      </c>
      <c r="H149" s="97" t="s">
        <v>593</v>
      </c>
      <c r="I149" s="97">
        <v>300</v>
      </c>
      <c r="J149" s="93" t="s">
        <v>1593</v>
      </c>
      <c r="K149" s="98" t="s">
        <v>86</v>
      </c>
      <c r="L149" s="93" t="s">
        <v>985</v>
      </c>
      <c r="M149" s="84" t="s">
        <v>1165</v>
      </c>
      <c r="N149" s="84" t="s">
        <v>371</v>
      </c>
      <c r="O149" s="84" t="s">
        <v>367</v>
      </c>
      <c r="P149" s="93" t="s">
        <v>361</v>
      </c>
      <c r="Q149" s="99" t="s">
        <v>103</v>
      </c>
      <c r="R149" s="100" t="s">
        <v>1230</v>
      </c>
      <c r="S149" s="101" t="s">
        <v>362</v>
      </c>
      <c r="T149" s="101" t="s">
        <v>362</v>
      </c>
      <c r="U149" s="99" t="s">
        <v>635</v>
      </c>
      <c r="V149" s="101" t="s">
        <v>362</v>
      </c>
      <c r="W149" s="101" t="s">
        <v>594</v>
      </c>
      <c r="X149" s="101" t="s">
        <v>103</v>
      </c>
      <c r="Y149" s="101" t="s">
        <v>103</v>
      </c>
      <c r="Z149" s="93" t="s">
        <v>59</v>
      </c>
    </row>
    <row r="150" spans="1:26" ht="22.5" customHeight="1" x14ac:dyDescent="0.3">
      <c r="A150" s="91" t="s">
        <v>497</v>
      </c>
      <c r="B150" s="92" t="s">
        <v>615</v>
      </c>
      <c r="C150" s="93" t="s">
        <v>380</v>
      </c>
      <c r="D150" s="94" t="s">
        <v>364</v>
      </c>
      <c r="E150" s="95" t="s">
        <v>357</v>
      </c>
      <c r="F150" s="96" t="s">
        <v>358</v>
      </c>
      <c r="G150" s="97" t="s">
        <v>592</v>
      </c>
      <c r="H150" s="97" t="s">
        <v>593</v>
      </c>
      <c r="I150" s="97">
        <v>300</v>
      </c>
      <c r="J150" s="93" t="s">
        <v>1593</v>
      </c>
      <c r="K150" s="98" t="s">
        <v>86</v>
      </c>
      <c r="L150" s="93" t="s">
        <v>627</v>
      </c>
      <c r="M150" s="84" t="s">
        <v>438</v>
      </c>
      <c r="N150" s="84" t="s">
        <v>359</v>
      </c>
      <c r="O150" s="84" t="s">
        <v>360</v>
      </c>
      <c r="P150" s="93" t="s">
        <v>361</v>
      </c>
      <c r="Q150" s="99" t="s">
        <v>103</v>
      </c>
      <c r="R150" s="100" t="s">
        <v>1230</v>
      </c>
      <c r="S150" s="101" t="s">
        <v>362</v>
      </c>
      <c r="T150" s="101" t="s">
        <v>362</v>
      </c>
      <c r="U150" s="99" t="s">
        <v>635</v>
      </c>
      <c r="V150" s="101" t="s">
        <v>362</v>
      </c>
      <c r="W150" s="101" t="s">
        <v>594</v>
      </c>
      <c r="X150" s="101" t="s">
        <v>103</v>
      </c>
      <c r="Y150" s="101" t="s">
        <v>103</v>
      </c>
      <c r="Z150" s="93" t="s">
        <v>231</v>
      </c>
    </row>
    <row r="151" spans="1:26" ht="22.5" customHeight="1" x14ac:dyDescent="0.3">
      <c r="A151" s="91" t="s">
        <v>498</v>
      </c>
      <c r="B151" s="92" t="s">
        <v>615</v>
      </c>
      <c r="C151" s="93" t="s">
        <v>380</v>
      </c>
      <c r="D151" s="94" t="s">
        <v>364</v>
      </c>
      <c r="E151" s="95" t="s">
        <v>357</v>
      </c>
      <c r="F151" s="96" t="s">
        <v>358</v>
      </c>
      <c r="G151" s="97" t="s">
        <v>592</v>
      </c>
      <c r="H151" s="97" t="s">
        <v>593</v>
      </c>
      <c r="I151" s="97">
        <v>300</v>
      </c>
      <c r="J151" s="93" t="s">
        <v>1593</v>
      </c>
      <c r="K151" s="98" t="s">
        <v>236</v>
      </c>
      <c r="L151" s="93" t="s">
        <v>627</v>
      </c>
      <c r="M151" s="84" t="s">
        <v>438</v>
      </c>
      <c r="N151" s="84" t="s">
        <v>359</v>
      </c>
      <c r="O151" s="84" t="s">
        <v>360</v>
      </c>
      <c r="P151" s="93" t="s">
        <v>361</v>
      </c>
      <c r="Q151" s="99" t="s">
        <v>103</v>
      </c>
      <c r="R151" s="100" t="s">
        <v>1230</v>
      </c>
      <c r="S151" s="101" t="s">
        <v>362</v>
      </c>
      <c r="T151" s="101" t="s">
        <v>362</v>
      </c>
      <c r="U151" s="99" t="s">
        <v>635</v>
      </c>
      <c r="V151" s="101" t="s">
        <v>362</v>
      </c>
      <c r="W151" s="101" t="s">
        <v>594</v>
      </c>
      <c r="X151" s="101" t="s">
        <v>103</v>
      </c>
      <c r="Y151" s="101" t="s">
        <v>103</v>
      </c>
      <c r="Z151" s="93" t="s">
        <v>232</v>
      </c>
    </row>
    <row r="152" spans="1:26" ht="22.5" customHeight="1" x14ac:dyDescent="0.3">
      <c r="A152" s="91" t="s">
        <v>499</v>
      </c>
      <c r="B152" s="92" t="s">
        <v>615</v>
      </c>
      <c r="C152" s="93" t="s">
        <v>380</v>
      </c>
      <c r="D152" s="94" t="s">
        <v>364</v>
      </c>
      <c r="E152" s="95" t="s">
        <v>357</v>
      </c>
      <c r="F152" s="96" t="s">
        <v>358</v>
      </c>
      <c r="G152" s="97" t="s">
        <v>592</v>
      </c>
      <c r="H152" s="97" t="s">
        <v>593</v>
      </c>
      <c r="I152" s="97">
        <v>300</v>
      </c>
      <c r="J152" s="93" t="s">
        <v>1593</v>
      </c>
      <c r="K152" s="98" t="s">
        <v>86</v>
      </c>
      <c r="L152" s="93" t="s">
        <v>627</v>
      </c>
      <c r="M152" s="84" t="s">
        <v>438</v>
      </c>
      <c r="N152" s="84" t="s">
        <v>371</v>
      </c>
      <c r="O152" s="84" t="s">
        <v>367</v>
      </c>
      <c r="P152" s="93" t="s">
        <v>361</v>
      </c>
      <c r="Q152" s="99" t="s">
        <v>103</v>
      </c>
      <c r="R152" s="100" t="s">
        <v>1230</v>
      </c>
      <c r="S152" s="101" t="s">
        <v>362</v>
      </c>
      <c r="T152" s="101" t="s">
        <v>362</v>
      </c>
      <c r="U152" s="99" t="s">
        <v>635</v>
      </c>
      <c r="V152" s="101" t="s">
        <v>362</v>
      </c>
      <c r="W152" s="101" t="s">
        <v>594</v>
      </c>
      <c r="X152" s="101" t="s">
        <v>103</v>
      </c>
      <c r="Y152" s="101" t="s">
        <v>103</v>
      </c>
      <c r="Z152" s="93" t="s">
        <v>233</v>
      </c>
    </row>
    <row r="153" spans="1:26" ht="22.5" customHeight="1" x14ac:dyDescent="0.3">
      <c r="A153" s="91" t="s">
        <v>500</v>
      </c>
      <c r="B153" s="92" t="s">
        <v>615</v>
      </c>
      <c r="C153" s="93" t="s">
        <v>380</v>
      </c>
      <c r="D153" s="94" t="s">
        <v>364</v>
      </c>
      <c r="E153" s="95" t="s">
        <v>357</v>
      </c>
      <c r="F153" s="96" t="s">
        <v>358</v>
      </c>
      <c r="G153" s="97" t="s">
        <v>592</v>
      </c>
      <c r="H153" s="97" t="s">
        <v>593</v>
      </c>
      <c r="I153" s="97">
        <v>300</v>
      </c>
      <c r="J153" s="93" t="s">
        <v>1593</v>
      </c>
      <c r="K153" s="98" t="s">
        <v>86</v>
      </c>
      <c r="L153" s="93" t="s">
        <v>627</v>
      </c>
      <c r="M153" s="84" t="s">
        <v>439</v>
      </c>
      <c r="N153" s="84" t="s">
        <v>371</v>
      </c>
      <c r="O153" s="84" t="s">
        <v>367</v>
      </c>
      <c r="P153" s="93" t="s">
        <v>361</v>
      </c>
      <c r="Q153" s="99" t="s">
        <v>103</v>
      </c>
      <c r="R153" s="100" t="s">
        <v>1230</v>
      </c>
      <c r="S153" s="101" t="s">
        <v>362</v>
      </c>
      <c r="T153" s="101" t="s">
        <v>362</v>
      </c>
      <c r="U153" s="99" t="s">
        <v>635</v>
      </c>
      <c r="V153" s="101" t="s">
        <v>362</v>
      </c>
      <c r="W153" s="101" t="s">
        <v>594</v>
      </c>
      <c r="X153" s="101" t="s">
        <v>103</v>
      </c>
      <c r="Y153" s="101" t="s">
        <v>103</v>
      </c>
      <c r="Z153" s="93" t="s">
        <v>234</v>
      </c>
    </row>
    <row r="154" spans="1:26" ht="22.5" customHeight="1" x14ac:dyDescent="0.3">
      <c r="A154" s="91" t="s">
        <v>1513</v>
      </c>
      <c r="B154" s="92" t="s">
        <v>615</v>
      </c>
      <c r="C154" s="93" t="s">
        <v>380</v>
      </c>
      <c r="D154" s="94" t="s">
        <v>364</v>
      </c>
      <c r="E154" s="95" t="s">
        <v>357</v>
      </c>
      <c r="F154" s="96" t="s">
        <v>358</v>
      </c>
      <c r="G154" s="97" t="s">
        <v>592</v>
      </c>
      <c r="H154" s="97" t="s">
        <v>593</v>
      </c>
      <c r="I154" s="97">
        <v>300</v>
      </c>
      <c r="J154" s="93" t="s">
        <v>1593</v>
      </c>
      <c r="K154" s="98" t="s">
        <v>86</v>
      </c>
      <c r="L154" s="93" t="s">
        <v>627</v>
      </c>
      <c r="M154" s="84" t="s">
        <v>438</v>
      </c>
      <c r="N154" s="84" t="s">
        <v>359</v>
      </c>
      <c r="O154" s="84" t="s">
        <v>360</v>
      </c>
      <c r="P154" s="93" t="s">
        <v>361</v>
      </c>
      <c r="Q154" s="99" t="s">
        <v>103</v>
      </c>
      <c r="R154" s="100" t="s">
        <v>1230</v>
      </c>
      <c r="S154" s="101" t="s">
        <v>362</v>
      </c>
      <c r="T154" s="101" t="s">
        <v>362</v>
      </c>
      <c r="U154" s="99" t="s">
        <v>635</v>
      </c>
      <c r="V154" s="101" t="s">
        <v>362</v>
      </c>
      <c r="W154" s="101" t="s">
        <v>594</v>
      </c>
      <c r="X154" s="101" t="s">
        <v>103</v>
      </c>
      <c r="Y154" s="101" t="s">
        <v>103</v>
      </c>
      <c r="Z154" s="93" t="s">
        <v>497</v>
      </c>
    </row>
    <row r="155" spans="1:26" ht="22.5" customHeight="1" x14ac:dyDescent="0.3">
      <c r="A155" s="91" t="s">
        <v>1514</v>
      </c>
      <c r="B155" s="92" t="s">
        <v>615</v>
      </c>
      <c r="C155" s="93" t="s">
        <v>380</v>
      </c>
      <c r="D155" s="94" t="s">
        <v>364</v>
      </c>
      <c r="E155" s="95" t="s">
        <v>357</v>
      </c>
      <c r="F155" s="96" t="s">
        <v>358</v>
      </c>
      <c r="G155" s="97" t="s">
        <v>592</v>
      </c>
      <c r="H155" s="97" t="s">
        <v>593</v>
      </c>
      <c r="I155" s="97">
        <v>300</v>
      </c>
      <c r="J155" s="93" t="s">
        <v>1593</v>
      </c>
      <c r="K155" s="98" t="s">
        <v>236</v>
      </c>
      <c r="L155" s="93" t="s">
        <v>627</v>
      </c>
      <c r="M155" s="84" t="s">
        <v>438</v>
      </c>
      <c r="N155" s="84" t="s">
        <v>359</v>
      </c>
      <c r="O155" s="84" t="s">
        <v>360</v>
      </c>
      <c r="P155" s="93" t="s">
        <v>361</v>
      </c>
      <c r="Q155" s="99" t="s">
        <v>103</v>
      </c>
      <c r="R155" s="100" t="s">
        <v>1230</v>
      </c>
      <c r="S155" s="101" t="s">
        <v>362</v>
      </c>
      <c r="T155" s="101" t="s">
        <v>362</v>
      </c>
      <c r="U155" s="99" t="s">
        <v>635</v>
      </c>
      <c r="V155" s="101" t="s">
        <v>362</v>
      </c>
      <c r="W155" s="101" t="s">
        <v>594</v>
      </c>
      <c r="X155" s="101" t="s">
        <v>103</v>
      </c>
      <c r="Y155" s="101" t="s">
        <v>103</v>
      </c>
      <c r="Z155" s="93" t="s">
        <v>498</v>
      </c>
    </row>
    <row r="156" spans="1:26" ht="22.5" customHeight="1" x14ac:dyDescent="0.3">
      <c r="A156" s="91" t="s">
        <v>1515</v>
      </c>
      <c r="B156" s="92" t="s">
        <v>615</v>
      </c>
      <c r="C156" s="93" t="s">
        <v>380</v>
      </c>
      <c r="D156" s="94" t="s">
        <v>364</v>
      </c>
      <c r="E156" s="95" t="s">
        <v>357</v>
      </c>
      <c r="F156" s="96" t="s">
        <v>358</v>
      </c>
      <c r="G156" s="97" t="s">
        <v>592</v>
      </c>
      <c r="H156" s="97" t="s">
        <v>593</v>
      </c>
      <c r="I156" s="97">
        <v>300</v>
      </c>
      <c r="J156" s="93" t="s">
        <v>1593</v>
      </c>
      <c r="K156" s="98" t="s">
        <v>86</v>
      </c>
      <c r="L156" s="93" t="s">
        <v>627</v>
      </c>
      <c r="M156" s="84" t="s">
        <v>438</v>
      </c>
      <c r="N156" s="84" t="s">
        <v>371</v>
      </c>
      <c r="O156" s="84" t="s">
        <v>367</v>
      </c>
      <c r="P156" s="93" t="s">
        <v>361</v>
      </c>
      <c r="Q156" s="99" t="s">
        <v>103</v>
      </c>
      <c r="R156" s="100" t="s">
        <v>1230</v>
      </c>
      <c r="S156" s="101" t="s">
        <v>362</v>
      </c>
      <c r="T156" s="101" t="s">
        <v>362</v>
      </c>
      <c r="U156" s="99" t="s">
        <v>635</v>
      </c>
      <c r="V156" s="101" t="s">
        <v>362</v>
      </c>
      <c r="W156" s="101" t="s">
        <v>594</v>
      </c>
      <c r="X156" s="101" t="s">
        <v>103</v>
      </c>
      <c r="Y156" s="101" t="s">
        <v>103</v>
      </c>
      <c r="Z156" s="93" t="s">
        <v>499</v>
      </c>
    </row>
    <row r="157" spans="1:26" ht="22.5" customHeight="1" x14ac:dyDescent="0.3">
      <c r="A157" s="91" t="s">
        <v>1516</v>
      </c>
      <c r="B157" s="92" t="s">
        <v>615</v>
      </c>
      <c r="C157" s="93" t="s">
        <v>380</v>
      </c>
      <c r="D157" s="94" t="s">
        <v>364</v>
      </c>
      <c r="E157" s="95" t="s">
        <v>357</v>
      </c>
      <c r="F157" s="96" t="s">
        <v>358</v>
      </c>
      <c r="G157" s="97" t="s">
        <v>592</v>
      </c>
      <c r="H157" s="97" t="s">
        <v>593</v>
      </c>
      <c r="I157" s="97">
        <v>300</v>
      </c>
      <c r="J157" s="93" t="s">
        <v>1593</v>
      </c>
      <c r="K157" s="98" t="s">
        <v>86</v>
      </c>
      <c r="L157" s="93" t="s">
        <v>627</v>
      </c>
      <c r="M157" s="84" t="s">
        <v>439</v>
      </c>
      <c r="N157" s="84" t="s">
        <v>371</v>
      </c>
      <c r="O157" s="84" t="s">
        <v>367</v>
      </c>
      <c r="P157" s="93" t="s">
        <v>361</v>
      </c>
      <c r="Q157" s="99" t="s">
        <v>103</v>
      </c>
      <c r="R157" s="100" t="s">
        <v>1230</v>
      </c>
      <c r="S157" s="101" t="s">
        <v>362</v>
      </c>
      <c r="T157" s="101" t="s">
        <v>362</v>
      </c>
      <c r="U157" s="99" t="s">
        <v>635</v>
      </c>
      <c r="V157" s="101" t="s">
        <v>362</v>
      </c>
      <c r="W157" s="101" t="s">
        <v>594</v>
      </c>
      <c r="X157" s="101" t="s">
        <v>103</v>
      </c>
      <c r="Y157" s="101" t="s">
        <v>103</v>
      </c>
      <c r="Z157" s="93" t="s">
        <v>500</v>
      </c>
    </row>
    <row r="158" spans="1:26" ht="22.5" customHeight="1" x14ac:dyDescent="0.3">
      <c r="A158" s="91" t="s">
        <v>1020</v>
      </c>
      <c r="B158" s="92" t="s">
        <v>1164</v>
      </c>
      <c r="C158" s="93" t="s">
        <v>380</v>
      </c>
      <c r="D158" s="94" t="s">
        <v>356</v>
      </c>
      <c r="E158" s="95" t="s">
        <v>373</v>
      </c>
      <c r="F158" s="96" t="s">
        <v>358</v>
      </c>
      <c r="G158" s="97" t="s">
        <v>592</v>
      </c>
      <c r="H158" s="97" t="s">
        <v>596</v>
      </c>
      <c r="I158" s="97">
        <v>250</v>
      </c>
      <c r="J158" s="93" t="s">
        <v>1592</v>
      </c>
      <c r="K158" s="98" t="s">
        <v>86</v>
      </c>
      <c r="L158" s="93" t="s">
        <v>985</v>
      </c>
      <c r="M158" s="84" t="s">
        <v>1166</v>
      </c>
      <c r="N158" s="84" t="s">
        <v>359</v>
      </c>
      <c r="O158" s="84" t="s">
        <v>360</v>
      </c>
      <c r="P158" s="93" t="s">
        <v>361</v>
      </c>
      <c r="Q158" s="99" t="s">
        <v>560</v>
      </c>
      <c r="R158" s="100" t="s">
        <v>1230</v>
      </c>
      <c r="S158" s="101" t="s">
        <v>362</v>
      </c>
      <c r="T158" s="101" t="s">
        <v>362</v>
      </c>
      <c r="U158" s="99" t="s">
        <v>635</v>
      </c>
      <c r="V158" s="101" t="s">
        <v>103</v>
      </c>
      <c r="W158" s="101" t="s">
        <v>594</v>
      </c>
      <c r="X158" s="101" t="s">
        <v>103</v>
      </c>
      <c r="Y158" s="101" t="s">
        <v>103</v>
      </c>
      <c r="Z158" s="93" t="s">
        <v>249</v>
      </c>
    </row>
    <row r="159" spans="1:26" ht="22.5" customHeight="1" x14ac:dyDescent="0.3">
      <c r="A159" s="91" t="s">
        <v>1021</v>
      </c>
      <c r="B159" s="92" t="s">
        <v>1164</v>
      </c>
      <c r="C159" s="93" t="s">
        <v>380</v>
      </c>
      <c r="D159" s="94" t="s">
        <v>356</v>
      </c>
      <c r="E159" s="95" t="s">
        <v>373</v>
      </c>
      <c r="F159" s="96" t="s">
        <v>358</v>
      </c>
      <c r="G159" s="97" t="s">
        <v>592</v>
      </c>
      <c r="H159" s="97" t="s">
        <v>596</v>
      </c>
      <c r="I159" s="97">
        <v>250</v>
      </c>
      <c r="J159" s="93" t="s">
        <v>1592</v>
      </c>
      <c r="K159" s="98" t="s">
        <v>86</v>
      </c>
      <c r="L159" s="93" t="s">
        <v>985</v>
      </c>
      <c r="M159" s="84" t="s">
        <v>1166</v>
      </c>
      <c r="N159" s="84" t="s">
        <v>371</v>
      </c>
      <c r="O159" s="84" t="s">
        <v>367</v>
      </c>
      <c r="P159" s="93" t="s">
        <v>361</v>
      </c>
      <c r="Q159" s="99" t="s">
        <v>560</v>
      </c>
      <c r="R159" s="100" t="s">
        <v>1230</v>
      </c>
      <c r="S159" s="101" t="s">
        <v>362</v>
      </c>
      <c r="T159" s="101" t="s">
        <v>362</v>
      </c>
      <c r="U159" s="99" t="s">
        <v>635</v>
      </c>
      <c r="V159" s="101" t="s">
        <v>103</v>
      </c>
      <c r="W159" s="101" t="s">
        <v>594</v>
      </c>
      <c r="X159" s="101" t="s">
        <v>103</v>
      </c>
      <c r="Y159" s="101" t="s">
        <v>103</v>
      </c>
      <c r="Z159" s="93" t="s">
        <v>1018</v>
      </c>
    </row>
    <row r="160" spans="1:26" ht="22.5" customHeight="1" x14ac:dyDescent="0.3">
      <c r="A160" s="91" t="s">
        <v>1858</v>
      </c>
      <c r="B160" s="92" t="s">
        <v>1887</v>
      </c>
      <c r="C160" s="93" t="s">
        <v>380</v>
      </c>
      <c r="D160" s="94" t="s">
        <v>377</v>
      </c>
      <c r="E160" s="95" t="s">
        <v>373</v>
      </c>
      <c r="F160" s="96" t="s">
        <v>358</v>
      </c>
      <c r="G160" s="97" t="s">
        <v>592</v>
      </c>
      <c r="H160" s="97" t="s">
        <v>596</v>
      </c>
      <c r="I160" s="97">
        <v>250</v>
      </c>
      <c r="J160" s="93" t="s">
        <v>1592</v>
      </c>
      <c r="K160" s="98" t="s">
        <v>86</v>
      </c>
      <c r="L160" s="93" t="s">
        <v>1734</v>
      </c>
      <c r="M160" s="84" t="s">
        <v>1888</v>
      </c>
      <c r="N160" s="84" t="s">
        <v>359</v>
      </c>
      <c r="O160" s="84" t="s">
        <v>360</v>
      </c>
      <c r="P160" s="93" t="s">
        <v>1492</v>
      </c>
      <c r="Q160" s="99" t="s">
        <v>382</v>
      </c>
      <c r="R160" s="100" t="s">
        <v>1230</v>
      </c>
      <c r="S160" s="101" t="s">
        <v>362</v>
      </c>
      <c r="T160" s="101" t="s">
        <v>362</v>
      </c>
      <c r="U160" s="99" t="s">
        <v>897</v>
      </c>
      <c r="V160" s="101" t="s">
        <v>103</v>
      </c>
      <c r="W160" s="101" t="s">
        <v>594</v>
      </c>
      <c r="X160" s="101" t="s">
        <v>1493</v>
      </c>
      <c r="Y160" s="101" t="s">
        <v>103</v>
      </c>
      <c r="Z160" s="93" t="s">
        <v>1019</v>
      </c>
    </row>
    <row r="161" spans="1:26" ht="22.5" customHeight="1" x14ac:dyDescent="0.3">
      <c r="A161" s="91" t="s">
        <v>1625</v>
      </c>
      <c r="B161" s="92" t="s">
        <v>1167</v>
      </c>
      <c r="C161" s="93" t="s">
        <v>380</v>
      </c>
      <c r="D161" s="94" t="s">
        <v>377</v>
      </c>
      <c r="E161" s="95" t="s">
        <v>373</v>
      </c>
      <c r="F161" s="96" t="s">
        <v>358</v>
      </c>
      <c r="G161" s="97" t="s">
        <v>592</v>
      </c>
      <c r="H161" s="97" t="s">
        <v>596</v>
      </c>
      <c r="I161" s="97">
        <v>250</v>
      </c>
      <c r="J161" s="93" t="s">
        <v>1592</v>
      </c>
      <c r="K161" s="98" t="s">
        <v>86</v>
      </c>
      <c r="L161" s="93" t="s">
        <v>627</v>
      </c>
      <c r="M161" s="84" t="s">
        <v>438</v>
      </c>
      <c r="N161" s="84" t="s">
        <v>359</v>
      </c>
      <c r="O161" s="84" t="s">
        <v>360</v>
      </c>
      <c r="P161" s="93" t="s">
        <v>1492</v>
      </c>
      <c r="Q161" s="99" t="s">
        <v>382</v>
      </c>
      <c r="R161" s="100" t="s">
        <v>1230</v>
      </c>
      <c r="S161" s="101" t="s">
        <v>362</v>
      </c>
      <c r="T161" s="101" t="s">
        <v>362</v>
      </c>
      <c r="U161" s="99" t="s">
        <v>635</v>
      </c>
      <c r="V161" s="101" t="s">
        <v>103</v>
      </c>
      <c r="W161" s="101" t="s">
        <v>594</v>
      </c>
      <c r="X161" s="101" t="s">
        <v>103</v>
      </c>
      <c r="Y161" s="101" t="s">
        <v>103</v>
      </c>
      <c r="Z161" s="93" t="s">
        <v>1039</v>
      </c>
    </row>
    <row r="162" spans="1:26" ht="22.5" customHeight="1" x14ac:dyDescent="0.3">
      <c r="A162" s="91" t="s">
        <v>1626</v>
      </c>
      <c r="B162" s="92" t="s">
        <v>1167</v>
      </c>
      <c r="C162" s="93" t="s">
        <v>380</v>
      </c>
      <c r="D162" s="94" t="s">
        <v>377</v>
      </c>
      <c r="E162" s="95" t="s">
        <v>373</v>
      </c>
      <c r="F162" s="96" t="s">
        <v>358</v>
      </c>
      <c r="G162" s="97" t="s">
        <v>592</v>
      </c>
      <c r="H162" s="97" t="s">
        <v>596</v>
      </c>
      <c r="I162" s="97">
        <v>250</v>
      </c>
      <c r="J162" s="93" t="s">
        <v>1592</v>
      </c>
      <c r="K162" s="98" t="s">
        <v>86</v>
      </c>
      <c r="L162" s="93" t="s">
        <v>627</v>
      </c>
      <c r="M162" s="84" t="s">
        <v>438</v>
      </c>
      <c r="N162" s="84" t="s">
        <v>359</v>
      </c>
      <c r="O162" s="84" t="s">
        <v>360</v>
      </c>
      <c r="P162" s="93" t="s">
        <v>1492</v>
      </c>
      <c r="Q162" s="99" t="s">
        <v>560</v>
      </c>
      <c r="R162" s="100" t="s">
        <v>1230</v>
      </c>
      <c r="S162" s="101" t="s">
        <v>362</v>
      </c>
      <c r="T162" s="101" t="s">
        <v>362</v>
      </c>
      <c r="U162" s="99" t="s">
        <v>635</v>
      </c>
      <c r="V162" s="101" t="s">
        <v>103</v>
      </c>
      <c r="W162" s="101" t="s">
        <v>594</v>
      </c>
      <c r="X162" s="101" t="s">
        <v>103</v>
      </c>
      <c r="Y162" s="101" t="s">
        <v>103</v>
      </c>
      <c r="Z162" s="93" t="s">
        <v>1040</v>
      </c>
    </row>
    <row r="163" spans="1:26" ht="22.5" customHeight="1" x14ac:dyDescent="0.3">
      <c r="A163" s="91" t="s">
        <v>1627</v>
      </c>
      <c r="B163" s="92" t="s">
        <v>1167</v>
      </c>
      <c r="C163" s="93" t="s">
        <v>380</v>
      </c>
      <c r="D163" s="94" t="s">
        <v>377</v>
      </c>
      <c r="E163" s="95" t="s">
        <v>373</v>
      </c>
      <c r="F163" s="96" t="s">
        <v>358</v>
      </c>
      <c r="G163" s="97" t="s">
        <v>592</v>
      </c>
      <c r="H163" s="97" t="s">
        <v>596</v>
      </c>
      <c r="I163" s="97">
        <v>250</v>
      </c>
      <c r="J163" s="93" t="s">
        <v>1592</v>
      </c>
      <c r="K163" s="98" t="s">
        <v>86</v>
      </c>
      <c r="L163" s="93" t="s">
        <v>627</v>
      </c>
      <c r="M163" s="84" t="s">
        <v>438</v>
      </c>
      <c r="N163" s="84" t="s">
        <v>371</v>
      </c>
      <c r="O163" s="84" t="s">
        <v>367</v>
      </c>
      <c r="P163" s="93" t="s">
        <v>1492</v>
      </c>
      <c r="Q163" s="99" t="s">
        <v>382</v>
      </c>
      <c r="R163" s="100" t="s">
        <v>1230</v>
      </c>
      <c r="S163" s="101" t="s">
        <v>362</v>
      </c>
      <c r="T163" s="101" t="s">
        <v>362</v>
      </c>
      <c r="U163" s="99" t="s">
        <v>635</v>
      </c>
      <c r="V163" s="101" t="s">
        <v>103</v>
      </c>
      <c r="W163" s="101" t="s">
        <v>594</v>
      </c>
      <c r="X163" s="101" t="s">
        <v>103</v>
      </c>
      <c r="Y163" s="101" t="s">
        <v>103</v>
      </c>
      <c r="Z163" s="93" t="s">
        <v>1041</v>
      </c>
    </row>
    <row r="164" spans="1:26" ht="22.5" customHeight="1" x14ac:dyDescent="0.3">
      <c r="A164" s="91" t="s">
        <v>1628</v>
      </c>
      <c r="B164" s="92" t="s">
        <v>1167</v>
      </c>
      <c r="C164" s="93" t="s">
        <v>380</v>
      </c>
      <c r="D164" s="94" t="s">
        <v>377</v>
      </c>
      <c r="E164" s="95" t="s">
        <v>373</v>
      </c>
      <c r="F164" s="96" t="s">
        <v>358</v>
      </c>
      <c r="G164" s="97" t="s">
        <v>592</v>
      </c>
      <c r="H164" s="97" t="s">
        <v>596</v>
      </c>
      <c r="I164" s="97">
        <v>250</v>
      </c>
      <c r="J164" s="93" t="s">
        <v>1592</v>
      </c>
      <c r="K164" s="98" t="s">
        <v>86</v>
      </c>
      <c r="L164" s="93" t="s">
        <v>627</v>
      </c>
      <c r="M164" s="84" t="s">
        <v>438</v>
      </c>
      <c r="N164" s="84" t="s">
        <v>371</v>
      </c>
      <c r="O164" s="84" t="s">
        <v>367</v>
      </c>
      <c r="P164" s="93" t="s">
        <v>1492</v>
      </c>
      <c r="Q164" s="99" t="s">
        <v>560</v>
      </c>
      <c r="R164" s="100" t="s">
        <v>1230</v>
      </c>
      <c r="S164" s="101" t="s">
        <v>362</v>
      </c>
      <c r="T164" s="101" t="s">
        <v>362</v>
      </c>
      <c r="U164" s="99" t="s">
        <v>635</v>
      </c>
      <c r="V164" s="101" t="s">
        <v>103</v>
      </c>
      <c r="W164" s="101" t="s">
        <v>594</v>
      </c>
      <c r="X164" s="101" t="s">
        <v>103</v>
      </c>
      <c r="Y164" s="101" t="s">
        <v>103</v>
      </c>
      <c r="Z164" s="93" t="s">
        <v>1042</v>
      </c>
    </row>
    <row r="165" spans="1:26" ht="22.5" customHeight="1" x14ac:dyDescent="0.3">
      <c r="A165" s="91" t="s">
        <v>1629</v>
      </c>
      <c r="B165" s="92" t="s">
        <v>1167</v>
      </c>
      <c r="C165" s="93" t="s">
        <v>380</v>
      </c>
      <c r="D165" s="94" t="s">
        <v>377</v>
      </c>
      <c r="E165" s="95" t="s">
        <v>373</v>
      </c>
      <c r="F165" s="96" t="s">
        <v>358</v>
      </c>
      <c r="G165" s="97" t="s">
        <v>592</v>
      </c>
      <c r="H165" s="97" t="s">
        <v>596</v>
      </c>
      <c r="I165" s="97">
        <v>250</v>
      </c>
      <c r="J165" s="93" t="s">
        <v>1592</v>
      </c>
      <c r="K165" s="98" t="s">
        <v>86</v>
      </c>
      <c r="L165" s="93" t="s">
        <v>627</v>
      </c>
      <c r="M165" s="84" t="s">
        <v>439</v>
      </c>
      <c r="N165" s="84" t="s">
        <v>371</v>
      </c>
      <c r="O165" s="84" t="s">
        <v>367</v>
      </c>
      <c r="P165" s="93" t="s">
        <v>1492</v>
      </c>
      <c r="Q165" s="99" t="s">
        <v>560</v>
      </c>
      <c r="R165" s="100" t="s">
        <v>1230</v>
      </c>
      <c r="S165" s="101" t="s">
        <v>362</v>
      </c>
      <c r="T165" s="101" t="s">
        <v>362</v>
      </c>
      <c r="U165" s="99" t="s">
        <v>635</v>
      </c>
      <c r="V165" s="101" t="s">
        <v>103</v>
      </c>
      <c r="W165" s="101" t="s">
        <v>594</v>
      </c>
      <c r="X165" s="101" t="s">
        <v>103</v>
      </c>
      <c r="Y165" s="101" t="s">
        <v>103</v>
      </c>
      <c r="Z165" s="93" t="s">
        <v>1043</v>
      </c>
    </row>
    <row r="166" spans="1:26" ht="22.5" customHeight="1" x14ac:dyDescent="0.3">
      <c r="A166" s="91" t="s">
        <v>1630</v>
      </c>
      <c r="B166" s="92" t="s">
        <v>1167</v>
      </c>
      <c r="C166" s="93" t="s">
        <v>380</v>
      </c>
      <c r="D166" s="94" t="s">
        <v>377</v>
      </c>
      <c r="E166" s="95" t="s">
        <v>373</v>
      </c>
      <c r="F166" s="96" t="s">
        <v>358</v>
      </c>
      <c r="G166" s="97" t="s">
        <v>592</v>
      </c>
      <c r="H166" s="97" t="s">
        <v>596</v>
      </c>
      <c r="I166" s="97">
        <v>250</v>
      </c>
      <c r="J166" s="93" t="s">
        <v>1592</v>
      </c>
      <c r="K166" s="98" t="s">
        <v>86</v>
      </c>
      <c r="L166" s="93" t="s">
        <v>627</v>
      </c>
      <c r="M166" s="84" t="s">
        <v>439</v>
      </c>
      <c r="N166" s="84" t="s">
        <v>371</v>
      </c>
      <c r="O166" s="84" t="s">
        <v>381</v>
      </c>
      <c r="P166" s="93" t="s">
        <v>1492</v>
      </c>
      <c r="Q166" s="99" t="s">
        <v>560</v>
      </c>
      <c r="R166" s="100" t="s">
        <v>1230</v>
      </c>
      <c r="S166" s="101" t="s">
        <v>362</v>
      </c>
      <c r="T166" s="101" t="s">
        <v>362</v>
      </c>
      <c r="U166" s="99" t="s">
        <v>635</v>
      </c>
      <c r="V166" s="101" t="s">
        <v>103</v>
      </c>
      <c r="W166" s="101" t="s">
        <v>594</v>
      </c>
      <c r="X166" s="101" t="s">
        <v>103</v>
      </c>
      <c r="Y166" s="101" t="s">
        <v>103</v>
      </c>
      <c r="Z166" s="93" t="s">
        <v>1044</v>
      </c>
    </row>
    <row r="167" spans="1:26" ht="22.5" customHeight="1" x14ac:dyDescent="0.3">
      <c r="A167" s="91" t="s">
        <v>1058</v>
      </c>
      <c r="B167" s="92" t="s">
        <v>1168</v>
      </c>
      <c r="C167" s="93" t="s">
        <v>380</v>
      </c>
      <c r="D167" s="94" t="s">
        <v>356</v>
      </c>
      <c r="E167" s="95" t="s">
        <v>363</v>
      </c>
      <c r="F167" s="96" t="s">
        <v>358</v>
      </c>
      <c r="G167" s="97" t="s">
        <v>592</v>
      </c>
      <c r="H167" s="97" t="s">
        <v>596</v>
      </c>
      <c r="I167" s="97">
        <v>250</v>
      </c>
      <c r="J167" s="93" t="s">
        <v>1592</v>
      </c>
      <c r="K167" s="98" t="s">
        <v>86</v>
      </c>
      <c r="L167" s="93" t="s">
        <v>985</v>
      </c>
      <c r="M167" s="84" t="s">
        <v>1166</v>
      </c>
      <c r="N167" s="84" t="s">
        <v>359</v>
      </c>
      <c r="O167" s="84" t="s">
        <v>360</v>
      </c>
      <c r="P167" s="93" t="s">
        <v>361</v>
      </c>
      <c r="Q167" s="99" t="s">
        <v>382</v>
      </c>
      <c r="R167" s="100" t="s">
        <v>1230</v>
      </c>
      <c r="S167" s="101" t="s">
        <v>362</v>
      </c>
      <c r="T167" s="101" t="s">
        <v>362</v>
      </c>
      <c r="U167" s="99" t="s">
        <v>635</v>
      </c>
      <c r="V167" s="101" t="s">
        <v>103</v>
      </c>
      <c r="W167" s="101" t="s">
        <v>594</v>
      </c>
      <c r="X167" s="101" t="s">
        <v>103</v>
      </c>
      <c r="Y167" s="101" t="s">
        <v>103</v>
      </c>
      <c r="Z167" s="93" t="s">
        <v>1054</v>
      </c>
    </row>
    <row r="168" spans="1:26" ht="22.5" customHeight="1" x14ac:dyDescent="0.3">
      <c r="A168" s="91" t="s">
        <v>1059</v>
      </c>
      <c r="B168" s="92" t="s">
        <v>1168</v>
      </c>
      <c r="C168" s="93" t="s">
        <v>380</v>
      </c>
      <c r="D168" s="94" t="s">
        <v>356</v>
      </c>
      <c r="E168" s="95" t="s">
        <v>363</v>
      </c>
      <c r="F168" s="96" t="s">
        <v>358</v>
      </c>
      <c r="G168" s="97" t="s">
        <v>592</v>
      </c>
      <c r="H168" s="97" t="s">
        <v>596</v>
      </c>
      <c r="I168" s="97">
        <v>250</v>
      </c>
      <c r="J168" s="93" t="s">
        <v>1592</v>
      </c>
      <c r="K168" s="98" t="s">
        <v>86</v>
      </c>
      <c r="L168" s="93" t="s">
        <v>985</v>
      </c>
      <c r="M168" s="84" t="s">
        <v>1166</v>
      </c>
      <c r="N168" s="84" t="s">
        <v>359</v>
      </c>
      <c r="O168" s="84" t="s">
        <v>360</v>
      </c>
      <c r="P168" s="93" t="s">
        <v>361</v>
      </c>
      <c r="Q168" s="99" t="s">
        <v>560</v>
      </c>
      <c r="R168" s="100" t="s">
        <v>1230</v>
      </c>
      <c r="S168" s="101" t="s">
        <v>362</v>
      </c>
      <c r="T168" s="101" t="s">
        <v>362</v>
      </c>
      <c r="U168" s="99" t="s">
        <v>635</v>
      </c>
      <c r="V168" s="101" t="s">
        <v>103</v>
      </c>
      <c r="W168" s="101" t="s">
        <v>594</v>
      </c>
      <c r="X168" s="101" t="s">
        <v>103</v>
      </c>
      <c r="Y168" s="101" t="s">
        <v>103</v>
      </c>
      <c r="Z168" s="93" t="s">
        <v>1055</v>
      </c>
    </row>
    <row r="169" spans="1:26" ht="22.5" customHeight="1" x14ac:dyDescent="0.3">
      <c r="A169" s="91" t="s">
        <v>1060</v>
      </c>
      <c r="B169" s="92" t="s">
        <v>1168</v>
      </c>
      <c r="C169" s="93" t="s">
        <v>380</v>
      </c>
      <c r="D169" s="94" t="s">
        <v>356</v>
      </c>
      <c r="E169" s="95" t="s">
        <v>363</v>
      </c>
      <c r="F169" s="96" t="s">
        <v>358</v>
      </c>
      <c r="G169" s="97" t="s">
        <v>592</v>
      </c>
      <c r="H169" s="97" t="s">
        <v>596</v>
      </c>
      <c r="I169" s="97">
        <v>250</v>
      </c>
      <c r="J169" s="93" t="s">
        <v>1592</v>
      </c>
      <c r="K169" s="98" t="s">
        <v>86</v>
      </c>
      <c r="L169" s="93" t="s">
        <v>985</v>
      </c>
      <c r="M169" s="84" t="s">
        <v>1166</v>
      </c>
      <c r="N169" s="84" t="s">
        <v>371</v>
      </c>
      <c r="O169" s="84" t="s">
        <v>367</v>
      </c>
      <c r="P169" s="93" t="s">
        <v>361</v>
      </c>
      <c r="Q169" s="99" t="s">
        <v>382</v>
      </c>
      <c r="R169" s="100" t="s">
        <v>1230</v>
      </c>
      <c r="S169" s="101" t="s">
        <v>362</v>
      </c>
      <c r="T169" s="101" t="s">
        <v>362</v>
      </c>
      <c r="U169" s="99" t="s">
        <v>635</v>
      </c>
      <c r="V169" s="101" t="s">
        <v>103</v>
      </c>
      <c r="W169" s="101" t="s">
        <v>594</v>
      </c>
      <c r="X169" s="101" t="s">
        <v>103</v>
      </c>
      <c r="Y169" s="101" t="s">
        <v>103</v>
      </c>
      <c r="Z169" s="93" t="s">
        <v>1056</v>
      </c>
    </row>
    <row r="170" spans="1:26" ht="22.5" customHeight="1" x14ac:dyDescent="0.3">
      <c r="A170" s="91" t="s">
        <v>1061</v>
      </c>
      <c r="B170" s="92" t="s">
        <v>1168</v>
      </c>
      <c r="C170" s="93" t="s">
        <v>380</v>
      </c>
      <c r="D170" s="94" t="s">
        <v>356</v>
      </c>
      <c r="E170" s="95" t="s">
        <v>363</v>
      </c>
      <c r="F170" s="96" t="s">
        <v>358</v>
      </c>
      <c r="G170" s="97" t="s">
        <v>592</v>
      </c>
      <c r="H170" s="97" t="s">
        <v>596</v>
      </c>
      <c r="I170" s="97">
        <v>250</v>
      </c>
      <c r="J170" s="93" t="s">
        <v>1592</v>
      </c>
      <c r="K170" s="98" t="s">
        <v>86</v>
      </c>
      <c r="L170" s="93" t="s">
        <v>985</v>
      </c>
      <c r="M170" s="84" t="s">
        <v>1165</v>
      </c>
      <c r="N170" s="84" t="s">
        <v>371</v>
      </c>
      <c r="O170" s="84" t="s">
        <v>367</v>
      </c>
      <c r="P170" s="93" t="s">
        <v>361</v>
      </c>
      <c r="Q170" s="99" t="s">
        <v>560</v>
      </c>
      <c r="R170" s="100" t="s">
        <v>1230</v>
      </c>
      <c r="S170" s="101" t="s">
        <v>362</v>
      </c>
      <c r="T170" s="101" t="s">
        <v>362</v>
      </c>
      <c r="U170" s="99" t="s">
        <v>635</v>
      </c>
      <c r="V170" s="101" t="s">
        <v>103</v>
      </c>
      <c r="W170" s="101" t="s">
        <v>594</v>
      </c>
      <c r="X170" s="101" t="s">
        <v>103</v>
      </c>
      <c r="Y170" s="101" t="s">
        <v>103</v>
      </c>
      <c r="Z170" s="93" t="s">
        <v>1057</v>
      </c>
    </row>
    <row r="171" spans="1:26" ht="22.5" customHeight="1" x14ac:dyDescent="0.3">
      <c r="A171" s="91" t="s">
        <v>1869</v>
      </c>
      <c r="B171" s="92" t="s">
        <v>1889</v>
      </c>
      <c r="C171" s="93" t="s">
        <v>380</v>
      </c>
      <c r="D171" s="94" t="s">
        <v>377</v>
      </c>
      <c r="E171" s="95" t="s">
        <v>363</v>
      </c>
      <c r="F171" s="96" t="s">
        <v>358</v>
      </c>
      <c r="G171" s="97" t="s">
        <v>592</v>
      </c>
      <c r="H171" s="97" t="s">
        <v>596</v>
      </c>
      <c r="I171" s="97">
        <v>250</v>
      </c>
      <c r="J171" s="93" t="s">
        <v>1592</v>
      </c>
      <c r="K171" s="98" t="s">
        <v>86</v>
      </c>
      <c r="L171" s="93" t="s">
        <v>1734</v>
      </c>
      <c r="M171" s="84" t="s">
        <v>1888</v>
      </c>
      <c r="N171" s="84" t="s">
        <v>371</v>
      </c>
      <c r="O171" s="84" t="s">
        <v>367</v>
      </c>
      <c r="P171" s="93" t="s">
        <v>1492</v>
      </c>
      <c r="Q171" s="99" t="s">
        <v>382</v>
      </c>
      <c r="R171" s="100" t="s">
        <v>1230</v>
      </c>
      <c r="S171" s="101" t="s">
        <v>362</v>
      </c>
      <c r="T171" s="101" t="s">
        <v>362</v>
      </c>
      <c r="U171" s="99" t="s">
        <v>897</v>
      </c>
      <c r="V171" s="101" t="s">
        <v>103</v>
      </c>
      <c r="W171" s="101" t="s">
        <v>594</v>
      </c>
      <c r="X171" s="101" t="s">
        <v>1493</v>
      </c>
      <c r="Y171" s="101" t="s">
        <v>103</v>
      </c>
      <c r="Z171" s="93" t="s">
        <v>1060</v>
      </c>
    </row>
    <row r="172" spans="1:26" ht="22.5" customHeight="1" x14ac:dyDescent="0.3">
      <c r="A172" s="91" t="s">
        <v>1521</v>
      </c>
      <c r="B172" s="92" t="s">
        <v>1169</v>
      </c>
      <c r="C172" s="93" t="s">
        <v>380</v>
      </c>
      <c r="D172" s="94" t="s">
        <v>356</v>
      </c>
      <c r="E172" s="95" t="s">
        <v>363</v>
      </c>
      <c r="F172" s="96" t="s">
        <v>358</v>
      </c>
      <c r="G172" s="97" t="s">
        <v>592</v>
      </c>
      <c r="H172" s="97" t="s">
        <v>596</v>
      </c>
      <c r="I172" s="97">
        <v>250</v>
      </c>
      <c r="J172" s="93" t="s">
        <v>1592</v>
      </c>
      <c r="K172" s="98" t="s">
        <v>86</v>
      </c>
      <c r="L172" s="93" t="s">
        <v>627</v>
      </c>
      <c r="M172" s="84" t="s">
        <v>438</v>
      </c>
      <c r="N172" s="84" t="s">
        <v>359</v>
      </c>
      <c r="O172" s="84" t="s">
        <v>360</v>
      </c>
      <c r="P172" s="93" t="s">
        <v>361</v>
      </c>
      <c r="Q172" s="99" t="s">
        <v>382</v>
      </c>
      <c r="R172" s="100" t="s">
        <v>1230</v>
      </c>
      <c r="S172" s="101" t="s">
        <v>362</v>
      </c>
      <c r="T172" s="101" t="s">
        <v>362</v>
      </c>
      <c r="U172" s="99" t="s">
        <v>635</v>
      </c>
      <c r="V172" s="101" t="s">
        <v>103</v>
      </c>
      <c r="W172" s="101" t="s">
        <v>594</v>
      </c>
      <c r="X172" s="101" t="s">
        <v>103</v>
      </c>
      <c r="Y172" s="101" t="s">
        <v>103</v>
      </c>
      <c r="Z172" s="93" t="s">
        <v>1075</v>
      </c>
    </row>
    <row r="173" spans="1:26" ht="22.5" customHeight="1" x14ac:dyDescent="0.3">
      <c r="A173" s="91" t="s">
        <v>1522</v>
      </c>
      <c r="B173" s="92" t="s">
        <v>1169</v>
      </c>
      <c r="C173" s="93" t="s">
        <v>380</v>
      </c>
      <c r="D173" s="94" t="s">
        <v>356</v>
      </c>
      <c r="E173" s="95" t="s">
        <v>363</v>
      </c>
      <c r="F173" s="96" t="s">
        <v>358</v>
      </c>
      <c r="G173" s="97" t="s">
        <v>592</v>
      </c>
      <c r="H173" s="97" t="s">
        <v>596</v>
      </c>
      <c r="I173" s="97">
        <v>250</v>
      </c>
      <c r="J173" s="93" t="s">
        <v>1592</v>
      </c>
      <c r="K173" s="98" t="s">
        <v>86</v>
      </c>
      <c r="L173" s="93" t="s">
        <v>627</v>
      </c>
      <c r="M173" s="84" t="s">
        <v>438</v>
      </c>
      <c r="N173" s="84" t="s">
        <v>359</v>
      </c>
      <c r="O173" s="84" t="s">
        <v>360</v>
      </c>
      <c r="P173" s="93" t="s">
        <v>361</v>
      </c>
      <c r="Q173" s="99" t="s">
        <v>560</v>
      </c>
      <c r="R173" s="100" t="s">
        <v>1230</v>
      </c>
      <c r="S173" s="101" t="s">
        <v>362</v>
      </c>
      <c r="T173" s="101" t="s">
        <v>362</v>
      </c>
      <c r="U173" s="99" t="s">
        <v>635</v>
      </c>
      <c r="V173" s="101" t="s">
        <v>103</v>
      </c>
      <c r="W173" s="101" t="s">
        <v>594</v>
      </c>
      <c r="X173" s="101" t="s">
        <v>103</v>
      </c>
      <c r="Y173" s="101" t="s">
        <v>103</v>
      </c>
      <c r="Z173" s="93" t="s">
        <v>1076</v>
      </c>
    </row>
    <row r="174" spans="1:26" ht="22.5" customHeight="1" x14ac:dyDescent="0.3">
      <c r="A174" s="91" t="s">
        <v>1523</v>
      </c>
      <c r="B174" s="92" t="s">
        <v>1169</v>
      </c>
      <c r="C174" s="93" t="s">
        <v>380</v>
      </c>
      <c r="D174" s="94" t="s">
        <v>356</v>
      </c>
      <c r="E174" s="95" t="s">
        <v>363</v>
      </c>
      <c r="F174" s="96" t="s">
        <v>358</v>
      </c>
      <c r="G174" s="97" t="s">
        <v>592</v>
      </c>
      <c r="H174" s="97" t="s">
        <v>596</v>
      </c>
      <c r="I174" s="97">
        <v>250</v>
      </c>
      <c r="J174" s="93" t="s">
        <v>1592</v>
      </c>
      <c r="K174" s="98" t="s">
        <v>86</v>
      </c>
      <c r="L174" s="93" t="s">
        <v>627</v>
      </c>
      <c r="M174" s="84" t="s">
        <v>438</v>
      </c>
      <c r="N174" s="84" t="s">
        <v>371</v>
      </c>
      <c r="O174" s="84" t="s">
        <v>367</v>
      </c>
      <c r="P174" s="93" t="s">
        <v>361</v>
      </c>
      <c r="Q174" s="99" t="s">
        <v>382</v>
      </c>
      <c r="R174" s="100" t="s">
        <v>1230</v>
      </c>
      <c r="S174" s="101" t="s">
        <v>362</v>
      </c>
      <c r="T174" s="101" t="s">
        <v>362</v>
      </c>
      <c r="U174" s="99" t="s">
        <v>635</v>
      </c>
      <c r="V174" s="101" t="s">
        <v>103</v>
      </c>
      <c r="W174" s="101" t="s">
        <v>594</v>
      </c>
      <c r="X174" s="101" t="s">
        <v>103</v>
      </c>
      <c r="Y174" s="101" t="s">
        <v>103</v>
      </c>
      <c r="Z174" s="93" t="s">
        <v>1077</v>
      </c>
    </row>
    <row r="175" spans="1:26" ht="22.5" customHeight="1" x14ac:dyDescent="0.3">
      <c r="A175" s="91" t="s">
        <v>1524</v>
      </c>
      <c r="B175" s="92" t="s">
        <v>1169</v>
      </c>
      <c r="C175" s="93" t="s">
        <v>380</v>
      </c>
      <c r="D175" s="94" t="s">
        <v>356</v>
      </c>
      <c r="E175" s="95" t="s">
        <v>363</v>
      </c>
      <c r="F175" s="96" t="s">
        <v>358</v>
      </c>
      <c r="G175" s="97" t="s">
        <v>592</v>
      </c>
      <c r="H175" s="97" t="s">
        <v>596</v>
      </c>
      <c r="I175" s="97">
        <v>250</v>
      </c>
      <c r="J175" s="93" t="s">
        <v>1592</v>
      </c>
      <c r="K175" s="98" t="s">
        <v>86</v>
      </c>
      <c r="L175" s="93" t="s">
        <v>627</v>
      </c>
      <c r="M175" s="84" t="s">
        <v>438</v>
      </c>
      <c r="N175" s="84" t="s">
        <v>371</v>
      </c>
      <c r="O175" s="84" t="s">
        <v>367</v>
      </c>
      <c r="P175" s="93" t="s">
        <v>361</v>
      </c>
      <c r="Q175" s="99" t="s">
        <v>560</v>
      </c>
      <c r="R175" s="100" t="s">
        <v>1230</v>
      </c>
      <c r="S175" s="101" t="s">
        <v>362</v>
      </c>
      <c r="T175" s="101" t="s">
        <v>362</v>
      </c>
      <c r="U175" s="99" t="s">
        <v>635</v>
      </c>
      <c r="V175" s="101" t="s">
        <v>103</v>
      </c>
      <c r="W175" s="101" t="s">
        <v>594</v>
      </c>
      <c r="X175" s="101" t="s">
        <v>103</v>
      </c>
      <c r="Y175" s="101" t="s">
        <v>103</v>
      </c>
      <c r="Z175" s="93" t="s">
        <v>1078</v>
      </c>
    </row>
    <row r="176" spans="1:26" ht="22.5" customHeight="1" x14ac:dyDescent="0.3">
      <c r="A176" s="91" t="s">
        <v>1525</v>
      </c>
      <c r="B176" s="92" t="s">
        <v>1169</v>
      </c>
      <c r="C176" s="93" t="s">
        <v>380</v>
      </c>
      <c r="D176" s="94" t="s">
        <v>356</v>
      </c>
      <c r="E176" s="95" t="s">
        <v>363</v>
      </c>
      <c r="F176" s="96" t="s">
        <v>358</v>
      </c>
      <c r="G176" s="97" t="s">
        <v>592</v>
      </c>
      <c r="H176" s="97" t="s">
        <v>596</v>
      </c>
      <c r="I176" s="97">
        <v>250</v>
      </c>
      <c r="J176" s="93" t="s">
        <v>1592</v>
      </c>
      <c r="K176" s="98" t="s">
        <v>86</v>
      </c>
      <c r="L176" s="93" t="s">
        <v>627</v>
      </c>
      <c r="M176" s="84" t="s">
        <v>439</v>
      </c>
      <c r="N176" s="84" t="s">
        <v>371</v>
      </c>
      <c r="O176" s="84" t="s">
        <v>367</v>
      </c>
      <c r="P176" s="93" t="s">
        <v>361</v>
      </c>
      <c r="Q176" s="99" t="s">
        <v>560</v>
      </c>
      <c r="R176" s="100" t="s">
        <v>1230</v>
      </c>
      <c r="S176" s="101" t="s">
        <v>362</v>
      </c>
      <c r="T176" s="101" t="s">
        <v>362</v>
      </c>
      <c r="U176" s="99" t="s">
        <v>635</v>
      </c>
      <c r="V176" s="101" t="s">
        <v>103</v>
      </c>
      <c r="W176" s="101" t="s">
        <v>594</v>
      </c>
      <c r="X176" s="101" t="s">
        <v>103</v>
      </c>
      <c r="Y176" s="101" t="s">
        <v>103</v>
      </c>
      <c r="Z176" s="93" t="s">
        <v>1079</v>
      </c>
    </row>
    <row r="177" spans="1:26" ht="22.5" customHeight="1" x14ac:dyDescent="0.3">
      <c r="A177" s="91" t="s">
        <v>1526</v>
      </c>
      <c r="B177" s="92" t="s">
        <v>1169</v>
      </c>
      <c r="C177" s="93" t="s">
        <v>380</v>
      </c>
      <c r="D177" s="94" t="s">
        <v>356</v>
      </c>
      <c r="E177" s="95" t="s">
        <v>363</v>
      </c>
      <c r="F177" s="96" t="s">
        <v>358</v>
      </c>
      <c r="G177" s="97" t="s">
        <v>592</v>
      </c>
      <c r="H177" s="97" t="s">
        <v>596</v>
      </c>
      <c r="I177" s="97">
        <v>250</v>
      </c>
      <c r="J177" s="93" t="s">
        <v>1592</v>
      </c>
      <c r="K177" s="98" t="s">
        <v>86</v>
      </c>
      <c r="L177" s="93" t="s">
        <v>627</v>
      </c>
      <c r="M177" s="84" t="s">
        <v>439</v>
      </c>
      <c r="N177" s="84" t="s">
        <v>371</v>
      </c>
      <c r="O177" s="84" t="s">
        <v>381</v>
      </c>
      <c r="P177" s="93" t="s">
        <v>361</v>
      </c>
      <c r="Q177" s="99" t="s">
        <v>560</v>
      </c>
      <c r="R177" s="100" t="s">
        <v>1230</v>
      </c>
      <c r="S177" s="101" t="s">
        <v>362</v>
      </c>
      <c r="T177" s="101" t="s">
        <v>362</v>
      </c>
      <c r="U177" s="99" t="s">
        <v>635</v>
      </c>
      <c r="V177" s="101" t="s">
        <v>103</v>
      </c>
      <c r="W177" s="101" t="s">
        <v>594</v>
      </c>
      <c r="X177" s="101" t="s">
        <v>103</v>
      </c>
      <c r="Y177" s="101" t="s">
        <v>103</v>
      </c>
      <c r="Z177" s="93" t="s">
        <v>1080</v>
      </c>
    </row>
    <row r="178" spans="1:26" ht="22.5" customHeight="1" x14ac:dyDescent="0.3">
      <c r="A178" s="91" t="s">
        <v>1597</v>
      </c>
      <c r="B178" s="92" t="s">
        <v>1169</v>
      </c>
      <c r="C178" s="93" t="s">
        <v>380</v>
      </c>
      <c r="D178" s="94" t="s">
        <v>377</v>
      </c>
      <c r="E178" s="95" t="s">
        <v>363</v>
      </c>
      <c r="F178" s="96" t="s">
        <v>358</v>
      </c>
      <c r="G178" s="97" t="s">
        <v>592</v>
      </c>
      <c r="H178" s="97" t="s">
        <v>596</v>
      </c>
      <c r="I178" s="97">
        <v>250</v>
      </c>
      <c r="J178" s="93" t="s">
        <v>1592</v>
      </c>
      <c r="K178" s="98" t="s">
        <v>86</v>
      </c>
      <c r="L178" s="93" t="s">
        <v>627</v>
      </c>
      <c r="M178" s="84" t="s">
        <v>438</v>
      </c>
      <c r="N178" s="84" t="s">
        <v>359</v>
      </c>
      <c r="O178" s="84" t="s">
        <v>360</v>
      </c>
      <c r="P178" s="93" t="s">
        <v>1492</v>
      </c>
      <c r="Q178" s="99" t="s">
        <v>382</v>
      </c>
      <c r="R178" s="100" t="s">
        <v>1230</v>
      </c>
      <c r="S178" s="101" t="s">
        <v>362</v>
      </c>
      <c r="T178" s="101" t="s">
        <v>362</v>
      </c>
      <c r="U178" s="99" t="s">
        <v>635</v>
      </c>
      <c r="V178" s="101" t="s">
        <v>103</v>
      </c>
      <c r="W178" s="101" t="s">
        <v>594</v>
      </c>
      <c r="X178" s="101" t="s">
        <v>1493</v>
      </c>
      <c r="Y178" s="101" t="s">
        <v>103</v>
      </c>
      <c r="Z178" s="93" t="s">
        <v>1521</v>
      </c>
    </row>
    <row r="179" spans="1:26" ht="22.5" customHeight="1" x14ac:dyDescent="0.3">
      <c r="A179" s="91" t="s">
        <v>1598</v>
      </c>
      <c r="B179" s="92" t="s">
        <v>1169</v>
      </c>
      <c r="C179" s="93" t="s">
        <v>380</v>
      </c>
      <c r="D179" s="94" t="s">
        <v>377</v>
      </c>
      <c r="E179" s="95" t="s">
        <v>363</v>
      </c>
      <c r="F179" s="96" t="s">
        <v>358</v>
      </c>
      <c r="G179" s="97" t="s">
        <v>592</v>
      </c>
      <c r="H179" s="97" t="s">
        <v>596</v>
      </c>
      <c r="I179" s="97">
        <v>250</v>
      </c>
      <c r="J179" s="93" t="s">
        <v>1592</v>
      </c>
      <c r="K179" s="98" t="s">
        <v>86</v>
      </c>
      <c r="L179" s="93" t="s">
        <v>627</v>
      </c>
      <c r="M179" s="84" t="s">
        <v>438</v>
      </c>
      <c r="N179" s="84" t="s">
        <v>359</v>
      </c>
      <c r="O179" s="84" t="s">
        <v>360</v>
      </c>
      <c r="P179" s="93" t="s">
        <v>1492</v>
      </c>
      <c r="Q179" s="99" t="s">
        <v>560</v>
      </c>
      <c r="R179" s="100" t="s">
        <v>1230</v>
      </c>
      <c r="S179" s="101" t="s">
        <v>362</v>
      </c>
      <c r="T179" s="101" t="s">
        <v>362</v>
      </c>
      <c r="U179" s="99" t="s">
        <v>635</v>
      </c>
      <c r="V179" s="101" t="s">
        <v>103</v>
      </c>
      <c r="W179" s="101" t="s">
        <v>594</v>
      </c>
      <c r="X179" s="101" t="s">
        <v>1493</v>
      </c>
      <c r="Y179" s="101" t="s">
        <v>103</v>
      </c>
      <c r="Z179" s="93" t="s">
        <v>1522</v>
      </c>
    </row>
    <row r="180" spans="1:26" ht="22.5" customHeight="1" x14ac:dyDescent="0.3">
      <c r="A180" s="91" t="s">
        <v>1599</v>
      </c>
      <c r="B180" s="92" t="s">
        <v>1169</v>
      </c>
      <c r="C180" s="93" t="s">
        <v>380</v>
      </c>
      <c r="D180" s="94" t="s">
        <v>377</v>
      </c>
      <c r="E180" s="95" t="s">
        <v>363</v>
      </c>
      <c r="F180" s="96" t="s">
        <v>358</v>
      </c>
      <c r="G180" s="97" t="s">
        <v>592</v>
      </c>
      <c r="H180" s="97" t="s">
        <v>596</v>
      </c>
      <c r="I180" s="97">
        <v>250</v>
      </c>
      <c r="J180" s="93" t="s">
        <v>1592</v>
      </c>
      <c r="K180" s="98" t="s">
        <v>86</v>
      </c>
      <c r="L180" s="93" t="s">
        <v>627</v>
      </c>
      <c r="M180" s="84" t="s">
        <v>438</v>
      </c>
      <c r="N180" s="84" t="s">
        <v>371</v>
      </c>
      <c r="O180" s="84" t="s">
        <v>367</v>
      </c>
      <c r="P180" s="93" t="s">
        <v>1492</v>
      </c>
      <c r="Q180" s="99" t="s">
        <v>382</v>
      </c>
      <c r="R180" s="100" t="s">
        <v>1230</v>
      </c>
      <c r="S180" s="101" t="s">
        <v>362</v>
      </c>
      <c r="T180" s="101" t="s">
        <v>362</v>
      </c>
      <c r="U180" s="99" t="s">
        <v>635</v>
      </c>
      <c r="V180" s="101" t="s">
        <v>103</v>
      </c>
      <c r="W180" s="101" t="s">
        <v>594</v>
      </c>
      <c r="X180" s="101" t="s">
        <v>1493</v>
      </c>
      <c r="Y180" s="101" t="s">
        <v>103</v>
      </c>
      <c r="Z180" s="93" t="s">
        <v>1523</v>
      </c>
    </row>
    <row r="181" spans="1:26" ht="22.5" customHeight="1" x14ac:dyDescent="0.3">
      <c r="A181" s="91" t="s">
        <v>1600</v>
      </c>
      <c r="B181" s="92" t="s">
        <v>1169</v>
      </c>
      <c r="C181" s="93" t="s">
        <v>380</v>
      </c>
      <c r="D181" s="94" t="s">
        <v>377</v>
      </c>
      <c r="E181" s="95" t="s">
        <v>363</v>
      </c>
      <c r="F181" s="96" t="s">
        <v>358</v>
      </c>
      <c r="G181" s="97" t="s">
        <v>592</v>
      </c>
      <c r="H181" s="97" t="s">
        <v>596</v>
      </c>
      <c r="I181" s="97">
        <v>250</v>
      </c>
      <c r="J181" s="93" t="s">
        <v>1592</v>
      </c>
      <c r="K181" s="98" t="s">
        <v>86</v>
      </c>
      <c r="L181" s="93" t="s">
        <v>627</v>
      </c>
      <c r="M181" s="84" t="s">
        <v>438</v>
      </c>
      <c r="N181" s="84" t="s">
        <v>371</v>
      </c>
      <c r="O181" s="84" t="s">
        <v>367</v>
      </c>
      <c r="P181" s="93" t="s">
        <v>1492</v>
      </c>
      <c r="Q181" s="99" t="s">
        <v>560</v>
      </c>
      <c r="R181" s="100" t="s">
        <v>1230</v>
      </c>
      <c r="S181" s="101" t="s">
        <v>362</v>
      </c>
      <c r="T181" s="101" t="s">
        <v>362</v>
      </c>
      <c r="U181" s="99" t="s">
        <v>635</v>
      </c>
      <c r="V181" s="101" t="s">
        <v>103</v>
      </c>
      <c r="W181" s="101" t="s">
        <v>594</v>
      </c>
      <c r="X181" s="101" t="s">
        <v>1493</v>
      </c>
      <c r="Y181" s="101" t="s">
        <v>103</v>
      </c>
      <c r="Z181" s="93" t="s">
        <v>1524</v>
      </c>
    </row>
    <row r="182" spans="1:26" ht="22.5" customHeight="1" x14ac:dyDescent="0.3">
      <c r="A182" s="91" t="s">
        <v>1601</v>
      </c>
      <c r="B182" s="92" t="s">
        <v>1169</v>
      </c>
      <c r="C182" s="93" t="s">
        <v>380</v>
      </c>
      <c r="D182" s="94" t="s">
        <v>377</v>
      </c>
      <c r="E182" s="95" t="s">
        <v>363</v>
      </c>
      <c r="F182" s="96" t="s">
        <v>358</v>
      </c>
      <c r="G182" s="97" t="s">
        <v>592</v>
      </c>
      <c r="H182" s="97" t="s">
        <v>596</v>
      </c>
      <c r="I182" s="97">
        <v>250</v>
      </c>
      <c r="J182" s="93" t="s">
        <v>1592</v>
      </c>
      <c r="K182" s="98" t="s">
        <v>86</v>
      </c>
      <c r="L182" s="93" t="s">
        <v>627</v>
      </c>
      <c r="M182" s="84" t="s">
        <v>439</v>
      </c>
      <c r="N182" s="84" t="s">
        <v>371</v>
      </c>
      <c r="O182" s="84" t="s">
        <v>367</v>
      </c>
      <c r="P182" s="93" t="s">
        <v>1492</v>
      </c>
      <c r="Q182" s="99" t="s">
        <v>560</v>
      </c>
      <c r="R182" s="100" t="s">
        <v>1230</v>
      </c>
      <c r="S182" s="101" t="s">
        <v>362</v>
      </c>
      <c r="T182" s="101" t="s">
        <v>362</v>
      </c>
      <c r="U182" s="99" t="s">
        <v>635</v>
      </c>
      <c r="V182" s="101" t="s">
        <v>103</v>
      </c>
      <c r="W182" s="101" t="s">
        <v>594</v>
      </c>
      <c r="X182" s="101" t="s">
        <v>1493</v>
      </c>
      <c r="Y182" s="101" t="s">
        <v>103</v>
      </c>
      <c r="Z182" s="93" t="s">
        <v>1525</v>
      </c>
    </row>
    <row r="183" spans="1:26" ht="22.5" customHeight="1" x14ac:dyDescent="0.3">
      <c r="A183" s="91" t="s">
        <v>1602</v>
      </c>
      <c r="B183" s="92" t="s">
        <v>1169</v>
      </c>
      <c r="C183" s="93" t="s">
        <v>380</v>
      </c>
      <c r="D183" s="94" t="s">
        <v>377</v>
      </c>
      <c r="E183" s="95" t="s">
        <v>363</v>
      </c>
      <c r="F183" s="96" t="s">
        <v>358</v>
      </c>
      <c r="G183" s="97" t="s">
        <v>592</v>
      </c>
      <c r="H183" s="97" t="s">
        <v>596</v>
      </c>
      <c r="I183" s="97">
        <v>250</v>
      </c>
      <c r="J183" s="93" t="s">
        <v>1592</v>
      </c>
      <c r="K183" s="98" t="s">
        <v>86</v>
      </c>
      <c r="L183" s="93" t="s">
        <v>627</v>
      </c>
      <c r="M183" s="84" t="s">
        <v>439</v>
      </c>
      <c r="N183" s="84" t="s">
        <v>371</v>
      </c>
      <c r="O183" s="84" t="s">
        <v>381</v>
      </c>
      <c r="P183" s="93" t="s">
        <v>1492</v>
      </c>
      <c r="Q183" s="99" t="s">
        <v>560</v>
      </c>
      <c r="R183" s="100" t="s">
        <v>1230</v>
      </c>
      <c r="S183" s="101" t="s">
        <v>362</v>
      </c>
      <c r="T183" s="101" t="s">
        <v>362</v>
      </c>
      <c r="U183" s="99" t="s">
        <v>635</v>
      </c>
      <c r="V183" s="101" t="s">
        <v>103</v>
      </c>
      <c r="W183" s="101" t="s">
        <v>594</v>
      </c>
      <c r="X183" s="101" t="s">
        <v>103</v>
      </c>
      <c r="Y183" s="101" t="s">
        <v>103</v>
      </c>
      <c r="Z183" s="93" t="s">
        <v>1526</v>
      </c>
    </row>
    <row r="184" spans="1:26" ht="37.5" customHeight="1" x14ac:dyDescent="0.3">
      <c r="A184" s="102" t="s">
        <v>383</v>
      </c>
      <c r="B184" s="103"/>
      <c r="C184" s="103"/>
      <c r="D184" s="103"/>
      <c r="E184" s="105"/>
      <c r="F184" s="103"/>
      <c r="G184" s="104"/>
      <c r="H184" s="104"/>
      <c r="I184" s="104"/>
      <c r="J184" s="103"/>
      <c r="K184" s="103"/>
      <c r="L184" s="103"/>
      <c r="M184" s="103"/>
      <c r="N184" s="103"/>
      <c r="O184" s="103"/>
      <c r="P184" s="103"/>
      <c r="Q184" s="105"/>
      <c r="R184" s="105"/>
      <c r="S184" s="105"/>
      <c r="T184" s="105"/>
      <c r="U184" s="105"/>
      <c r="V184" s="105"/>
      <c r="W184" s="103"/>
      <c r="X184" s="105"/>
      <c r="Y184" s="105"/>
      <c r="Z184" s="103"/>
    </row>
    <row r="185" spans="1:26" ht="22.5" customHeight="1" x14ac:dyDescent="0.3">
      <c r="A185" s="91" t="s">
        <v>1214</v>
      </c>
      <c r="B185" s="92" t="s">
        <v>1229</v>
      </c>
      <c r="C185" s="93" t="s">
        <v>383</v>
      </c>
      <c r="D185" s="94" t="s">
        <v>364</v>
      </c>
      <c r="E185" s="95" t="s">
        <v>373</v>
      </c>
      <c r="F185" s="96" t="s">
        <v>358</v>
      </c>
      <c r="G185" s="97" t="s">
        <v>597</v>
      </c>
      <c r="H185" s="97" t="s">
        <v>596</v>
      </c>
      <c r="I185" s="97">
        <v>400</v>
      </c>
      <c r="J185" s="93" t="s">
        <v>1592</v>
      </c>
      <c r="K185" s="98" t="s">
        <v>86</v>
      </c>
      <c r="L185" s="93" t="s">
        <v>985</v>
      </c>
      <c r="M185" s="84" t="s">
        <v>1166</v>
      </c>
      <c r="N185" s="84" t="s">
        <v>359</v>
      </c>
      <c r="O185" s="84" t="s">
        <v>360</v>
      </c>
      <c r="P185" s="93" t="s">
        <v>361</v>
      </c>
      <c r="Q185" s="99" t="s">
        <v>382</v>
      </c>
      <c r="R185" s="100" t="s">
        <v>1230</v>
      </c>
      <c r="S185" s="101" t="s">
        <v>362</v>
      </c>
      <c r="T185" s="101" t="s">
        <v>362</v>
      </c>
      <c r="U185" s="99" t="s">
        <v>635</v>
      </c>
      <c r="V185" s="101" t="s">
        <v>103</v>
      </c>
      <c r="W185" s="101" t="s">
        <v>598</v>
      </c>
      <c r="X185" s="101" t="s">
        <v>103</v>
      </c>
      <c r="Y185" s="101" t="s">
        <v>103</v>
      </c>
      <c r="Z185" s="93" t="s">
        <v>1698</v>
      </c>
    </row>
    <row r="186" spans="1:26" ht="22.5" customHeight="1" x14ac:dyDescent="0.3">
      <c r="A186" s="91" t="s">
        <v>1215</v>
      </c>
      <c r="B186" s="92" t="s">
        <v>1229</v>
      </c>
      <c r="C186" s="93" t="s">
        <v>383</v>
      </c>
      <c r="D186" s="94" t="s">
        <v>364</v>
      </c>
      <c r="E186" s="95" t="s">
        <v>373</v>
      </c>
      <c r="F186" s="96" t="s">
        <v>358</v>
      </c>
      <c r="G186" s="97" t="s">
        <v>597</v>
      </c>
      <c r="H186" s="97" t="s">
        <v>596</v>
      </c>
      <c r="I186" s="97">
        <v>400</v>
      </c>
      <c r="J186" s="93" t="s">
        <v>1592</v>
      </c>
      <c r="K186" s="98" t="s">
        <v>86</v>
      </c>
      <c r="L186" s="93" t="s">
        <v>985</v>
      </c>
      <c r="M186" s="84" t="s">
        <v>1166</v>
      </c>
      <c r="N186" s="84" t="s">
        <v>371</v>
      </c>
      <c r="O186" s="84" t="s">
        <v>367</v>
      </c>
      <c r="P186" s="93" t="s">
        <v>361</v>
      </c>
      <c r="Q186" s="99" t="s">
        <v>560</v>
      </c>
      <c r="R186" s="100" t="s">
        <v>1230</v>
      </c>
      <c r="S186" s="101" t="s">
        <v>362</v>
      </c>
      <c r="T186" s="101" t="s">
        <v>362</v>
      </c>
      <c r="U186" s="99" t="s">
        <v>635</v>
      </c>
      <c r="V186" s="101" t="s">
        <v>103</v>
      </c>
      <c r="W186" s="101" t="s">
        <v>598</v>
      </c>
      <c r="X186" s="101" t="s">
        <v>103</v>
      </c>
      <c r="Y186" s="101" t="s">
        <v>103</v>
      </c>
      <c r="Z186" s="93" t="s">
        <v>1508</v>
      </c>
    </row>
    <row r="187" spans="1:26" ht="22.5" customHeight="1" x14ac:dyDescent="0.3">
      <c r="A187" s="91" t="s">
        <v>1216</v>
      </c>
      <c r="B187" s="92" t="s">
        <v>1229</v>
      </c>
      <c r="C187" s="93" t="s">
        <v>383</v>
      </c>
      <c r="D187" s="94" t="s">
        <v>364</v>
      </c>
      <c r="E187" s="95" t="s">
        <v>373</v>
      </c>
      <c r="F187" s="96" t="s">
        <v>358</v>
      </c>
      <c r="G187" s="97" t="s">
        <v>597</v>
      </c>
      <c r="H187" s="97" t="s">
        <v>596</v>
      </c>
      <c r="I187" s="97">
        <v>400</v>
      </c>
      <c r="J187" s="93" t="s">
        <v>1592</v>
      </c>
      <c r="K187" s="98" t="s">
        <v>86</v>
      </c>
      <c r="L187" s="93" t="s">
        <v>985</v>
      </c>
      <c r="M187" s="84" t="s">
        <v>1165</v>
      </c>
      <c r="N187" s="84" t="s">
        <v>371</v>
      </c>
      <c r="O187" s="84" t="s">
        <v>367</v>
      </c>
      <c r="P187" s="93" t="s">
        <v>361</v>
      </c>
      <c r="Q187" s="99" t="s">
        <v>560</v>
      </c>
      <c r="R187" s="100" t="s">
        <v>1230</v>
      </c>
      <c r="S187" s="101" t="s">
        <v>362</v>
      </c>
      <c r="T187" s="101" t="s">
        <v>362</v>
      </c>
      <c r="U187" s="99" t="s">
        <v>635</v>
      </c>
      <c r="V187" s="101" t="s">
        <v>103</v>
      </c>
      <c r="W187" s="101" t="s">
        <v>598</v>
      </c>
      <c r="X187" s="101" t="s">
        <v>103</v>
      </c>
      <c r="Y187" s="101" t="s">
        <v>103</v>
      </c>
      <c r="Z187" s="93" t="s">
        <v>1509</v>
      </c>
    </row>
    <row r="188" spans="1:26" ht="22.5" customHeight="1" x14ac:dyDescent="0.3">
      <c r="A188" s="91" t="s">
        <v>1217</v>
      </c>
      <c r="B188" s="92" t="s">
        <v>1229</v>
      </c>
      <c r="C188" s="93" t="s">
        <v>383</v>
      </c>
      <c r="D188" s="94" t="s">
        <v>364</v>
      </c>
      <c r="E188" s="95" t="s">
        <v>373</v>
      </c>
      <c r="F188" s="96" t="s">
        <v>386</v>
      </c>
      <c r="G188" s="97" t="s">
        <v>636</v>
      </c>
      <c r="H188" s="97" t="s">
        <v>596</v>
      </c>
      <c r="I188" s="97">
        <v>500</v>
      </c>
      <c r="J188" s="93" t="s">
        <v>1592</v>
      </c>
      <c r="K188" s="98" t="s">
        <v>86</v>
      </c>
      <c r="L188" s="93" t="s">
        <v>985</v>
      </c>
      <c r="M188" s="84" t="s">
        <v>1165</v>
      </c>
      <c r="N188" s="84" t="s">
        <v>385</v>
      </c>
      <c r="O188" s="84" t="s">
        <v>381</v>
      </c>
      <c r="P188" s="93" t="s">
        <v>361</v>
      </c>
      <c r="Q188" s="99" t="s">
        <v>560</v>
      </c>
      <c r="R188" s="100" t="s">
        <v>1230</v>
      </c>
      <c r="S188" s="101" t="s">
        <v>362</v>
      </c>
      <c r="T188" s="101" t="s">
        <v>362</v>
      </c>
      <c r="U188" s="99" t="s">
        <v>635</v>
      </c>
      <c r="V188" s="101" t="s">
        <v>103</v>
      </c>
      <c r="W188" s="101" t="s">
        <v>598</v>
      </c>
      <c r="X188" s="101" t="s">
        <v>103</v>
      </c>
      <c r="Y188" s="101" t="s">
        <v>103</v>
      </c>
      <c r="Z188" s="93" t="s">
        <v>59</v>
      </c>
    </row>
    <row r="189" spans="1:26" ht="22.5" customHeight="1" x14ac:dyDescent="0.3">
      <c r="A189" s="91" t="s">
        <v>1530</v>
      </c>
      <c r="B189" s="92" t="s">
        <v>895</v>
      </c>
      <c r="C189" s="93" t="s">
        <v>383</v>
      </c>
      <c r="D189" s="94" t="s">
        <v>356</v>
      </c>
      <c r="E189" s="95" t="s">
        <v>373</v>
      </c>
      <c r="F189" s="96" t="s">
        <v>358</v>
      </c>
      <c r="G189" s="97" t="s">
        <v>597</v>
      </c>
      <c r="H189" s="97" t="s">
        <v>596</v>
      </c>
      <c r="I189" s="97">
        <v>400</v>
      </c>
      <c r="J189" s="93" t="s">
        <v>1592</v>
      </c>
      <c r="K189" s="98" t="s">
        <v>86</v>
      </c>
      <c r="L189" s="93" t="s">
        <v>627</v>
      </c>
      <c r="M189" s="84" t="s">
        <v>438</v>
      </c>
      <c r="N189" s="84" t="s">
        <v>359</v>
      </c>
      <c r="O189" s="84" t="s">
        <v>360</v>
      </c>
      <c r="P189" s="93" t="s">
        <v>361</v>
      </c>
      <c r="Q189" s="99" t="s">
        <v>382</v>
      </c>
      <c r="R189" s="100" t="s">
        <v>1230</v>
      </c>
      <c r="S189" s="101" t="s">
        <v>362</v>
      </c>
      <c r="T189" s="101" t="s">
        <v>362</v>
      </c>
      <c r="U189" s="99" t="s">
        <v>635</v>
      </c>
      <c r="V189" s="101" t="s">
        <v>103</v>
      </c>
      <c r="W189" s="101" t="s">
        <v>598</v>
      </c>
      <c r="X189" s="101" t="s">
        <v>103</v>
      </c>
      <c r="Y189" s="101" t="s">
        <v>103</v>
      </c>
      <c r="Z189" s="93" t="s">
        <v>1084</v>
      </c>
    </row>
    <row r="190" spans="1:26" ht="22.5" customHeight="1" x14ac:dyDescent="0.3">
      <c r="A190" s="91" t="s">
        <v>1531</v>
      </c>
      <c r="B190" s="92" t="s">
        <v>895</v>
      </c>
      <c r="C190" s="93" t="s">
        <v>383</v>
      </c>
      <c r="D190" s="94" t="s">
        <v>356</v>
      </c>
      <c r="E190" s="95" t="s">
        <v>373</v>
      </c>
      <c r="F190" s="96" t="s">
        <v>358</v>
      </c>
      <c r="G190" s="97" t="s">
        <v>597</v>
      </c>
      <c r="H190" s="97" t="s">
        <v>596</v>
      </c>
      <c r="I190" s="97">
        <v>400</v>
      </c>
      <c r="J190" s="93" t="s">
        <v>1592</v>
      </c>
      <c r="K190" s="98" t="s">
        <v>86</v>
      </c>
      <c r="L190" s="93" t="s">
        <v>627</v>
      </c>
      <c r="M190" s="84" t="s">
        <v>438</v>
      </c>
      <c r="N190" s="84" t="s">
        <v>359</v>
      </c>
      <c r="O190" s="84" t="s">
        <v>360</v>
      </c>
      <c r="P190" s="93" t="s">
        <v>361</v>
      </c>
      <c r="Q190" s="99" t="s">
        <v>560</v>
      </c>
      <c r="R190" s="100" t="s">
        <v>1230</v>
      </c>
      <c r="S190" s="101" t="s">
        <v>362</v>
      </c>
      <c r="T190" s="101" t="s">
        <v>362</v>
      </c>
      <c r="U190" s="99" t="s">
        <v>635</v>
      </c>
      <c r="V190" s="101" t="s">
        <v>103</v>
      </c>
      <c r="W190" s="101" t="s">
        <v>598</v>
      </c>
      <c r="X190" s="101" t="s">
        <v>103</v>
      </c>
      <c r="Y190" s="101" t="s">
        <v>103</v>
      </c>
      <c r="Z190" s="93" t="s">
        <v>1085</v>
      </c>
    </row>
    <row r="191" spans="1:26" ht="22.5" customHeight="1" x14ac:dyDescent="0.3">
      <c r="A191" s="91" t="s">
        <v>1532</v>
      </c>
      <c r="B191" s="92" t="s">
        <v>895</v>
      </c>
      <c r="C191" s="93" t="s">
        <v>383</v>
      </c>
      <c r="D191" s="94" t="s">
        <v>356</v>
      </c>
      <c r="E191" s="95" t="s">
        <v>373</v>
      </c>
      <c r="F191" s="96" t="s">
        <v>358</v>
      </c>
      <c r="G191" s="97" t="s">
        <v>597</v>
      </c>
      <c r="H191" s="97" t="s">
        <v>596</v>
      </c>
      <c r="I191" s="97">
        <v>400</v>
      </c>
      <c r="J191" s="93" t="s">
        <v>1592</v>
      </c>
      <c r="K191" s="98" t="s">
        <v>86</v>
      </c>
      <c r="L191" s="93" t="s">
        <v>627</v>
      </c>
      <c r="M191" s="84" t="s">
        <v>438</v>
      </c>
      <c r="N191" s="84" t="s">
        <v>371</v>
      </c>
      <c r="O191" s="84" t="s">
        <v>367</v>
      </c>
      <c r="P191" s="93" t="s">
        <v>361</v>
      </c>
      <c r="Q191" s="99" t="s">
        <v>560</v>
      </c>
      <c r="R191" s="100" t="s">
        <v>1230</v>
      </c>
      <c r="S191" s="101" t="s">
        <v>362</v>
      </c>
      <c r="T191" s="101" t="s">
        <v>362</v>
      </c>
      <c r="U191" s="99" t="s">
        <v>635</v>
      </c>
      <c r="V191" s="101" t="s">
        <v>103</v>
      </c>
      <c r="W191" s="101" t="s">
        <v>598</v>
      </c>
      <c r="X191" s="101" t="s">
        <v>103</v>
      </c>
      <c r="Y191" s="101" t="s">
        <v>103</v>
      </c>
      <c r="Z191" s="93" t="s">
        <v>1086</v>
      </c>
    </row>
    <row r="192" spans="1:26" ht="22.5" customHeight="1" x14ac:dyDescent="0.3">
      <c r="A192" s="91" t="s">
        <v>1537</v>
      </c>
      <c r="B192" s="92" t="s">
        <v>895</v>
      </c>
      <c r="C192" s="93" t="s">
        <v>383</v>
      </c>
      <c r="D192" s="94" t="s">
        <v>356</v>
      </c>
      <c r="E192" s="95" t="s">
        <v>373</v>
      </c>
      <c r="F192" s="96" t="s">
        <v>386</v>
      </c>
      <c r="G192" s="97" t="s">
        <v>636</v>
      </c>
      <c r="H192" s="97" t="s">
        <v>596</v>
      </c>
      <c r="I192" s="97">
        <v>500</v>
      </c>
      <c r="J192" s="93" t="s">
        <v>1592</v>
      </c>
      <c r="K192" s="98" t="s">
        <v>86</v>
      </c>
      <c r="L192" s="93" t="s">
        <v>627</v>
      </c>
      <c r="M192" s="84" t="s">
        <v>439</v>
      </c>
      <c r="N192" s="84" t="s">
        <v>371</v>
      </c>
      <c r="O192" s="84" t="s">
        <v>367</v>
      </c>
      <c r="P192" s="93" t="s">
        <v>361</v>
      </c>
      <c r="Q192" s="99" t="s">
        <v>560</v>
      </c>
      <c r="R192" s="100" t="s">
        <v>1234</v>
      </c>
      <c r="S192" s="101" t="s">
        <v>362</v>
      </c>
      <c r="T192" s="101" t="s">
        <v>362</v>
      </c>
      <c r="U192" s="99" t="s">
        <v>635</v>
      </c>
      <c r="V192" s="101" t="s">
        <v>103</v>
      </c>
      <c r="W192" s="101" t="s">
        <v>598</v>
      </c>
      <c r="X192" s="101" t="s">
        <v>103</v>
      </c>
      <c r="Y192" s="101" t="s">
        <v>103</v>
      </c>
      <c r="Z192" s="93" t="s">
        <v>1087</v>
      </c>
    </row>
    <row r="193" spans="1:26" ht="22.5" customHeight="1" x14ac:dyDescent="0.3">
      <c r="A193" s="91" t="s">
        <v>1538</v>
      </c>
      <c r="B193" s="92" t="s">
        <v>895</v>
      </c>
      <c r="C193" s="93" t="s">
        <v>383</v>
      </c>
      <c r="D193" s="94" t="s">
        <v>356</v>
      </c>
      <c r="E193" s="95" t="s">
        <v>373</v>
      </c>
      <c r="F193" s="96" t="s">
        <v>386</v>
      </c>
      <c r="G193" s="97" t="s">
        <v>636</v>
      </c>
      <c r="H193" s="97" t="s">
        <v>596</v>
      </c>
      <c r="I193" s="97">
        <v>500</v>
      </c>
      <c r="J193" s="93" t="s">
        <v>1592</v>
      </c>
      <c r="K193" s="98" t="s">
        <v>86</v>
      </c>
      <c r="L193" s="93" t="s">
        <v>627</v>
      </c>
      <c r="M193" s="84" t="s">
        <v>439</v>
      </c>
      <c r="N193" s="84" t="s">
        <v>385</v>
      </c>
      <c r="O193" s="84" t="s">
        <v>381</v>
      </c>
      <c r="P193" s="93" t="s">
        <v>361</v>
      </c>
      <c r="Q193" s="99" t="s">
        <v>560</v>
      </c>
      <c r="R193" s="100" t="s">
        <v>1234</v>
      </c>
      <c r="S193" s="101" t="s">
        <v>362</v>
      </c>
      <c r="T193" s="101" t="s">
        <v>362</v>
      </c>
      <c r="U193" s="99" t="s">
        <v>635</v>
      </c>
      <c r="V193" s="101" t="s">
        <v>103</v>
      </c>
      <c r="W193" s="101" t="s">
        <v>598</v>
      </c>
      <c r="X193" s="101" t="s">
        <v>103</v>
      </c>
      <c r="Y193" s="101" t="s">
        <v>103</v>
      </c>
      <c r="Z193" s="93" t="s">
        <v>1088</v>
      </c>
    </row>
    <row r="194" spans="1:26" ht="22.5" customHeight="1" x14ac:dyDescent="0.3">
      <c r="A194" s="91" t="s">
        <v>1603</v>
      </c>
      <c r="B194" s="92" t="s">
        <v>895</v>
      </c>
      <c r="C194" s="93" t="s">
        <v>383</v>
      </c>
      <c r="D194" s="94" t="s">
        <v>377</v>
      </c>
      <c r="E194" s="95" t="s">
        <v>373</v>
      </c>
      <c r="F194" s="96" t="s">
        <v>358</v>
      </c>
      <c r="G194" s="97" t="s">
        <v>597</v>
      </c>
      <c r="H194" s="97" t="s">
        <v>596</v>
      </c>
      <c r="I194" s="97">
        <v>400</v>
      </c>
      <c r="J194" s="93" t="s">
        <v>1592</v>
      </c>
      <c r="K194" s="98" t="s">
        <v>86</v>
      </c>
      <c r="L194" s="93" t="s">
        <v>627</v>
      </c>
      <c r="M194" s="84" t="s">
        <v>438</v>
      </c>
      <c r="N194" s="84" t="s">
        <v>359</v>
      </c>
      <c r="O194" s="84" t="s">
        <v>360</v>
      </c>
      <c r="P194" s="93" t="s">
        <v>1492</v>
      </c>
      <c r="Q194" s="99" t="s">
        <v>382</v>
      </c>
      <c r="R194" s="100" t="s">
        <v>1230</v>
      </c>
      <c r="S194" s="101" t="s">
        <v>362</v>
      </c>
      <c r="T194" s="101" t="s">
        <v>362</v>
      </c>
      <c r="U194" s="99" t="s">
        <v>635</v>
      </c>
      <c r="V194" s="101" t="s">
        <v>103</v>
      </c>
      <c r="W194" s="101" t="s">
        <v>598</v>
      </c>
      <c r="X194" s="101" t="s">
        <v>1493</v>
      </c>
      <c r="Y194" s="101" t="s">
        <v>103</v>
      </c>
      <c r="Z194" s="93" t="s">
        <v>1530</v>
      </c>
    </row>
    <row r="195" spans="1:26" ht="22.5" customHeight="1" x14ac:dyDescent="0.3">
      <c r="A195" s="91" t="s">
        <v>1604</v>
      </c>
      <c r="B195" s="92" t="s">
        <v>895</v>
      </c>
      <c r="C195" s="93" t="s">
        <v>383</v>
      </c>
      <c r="D195" s="94" t="s">
        <v>377</v>
      </c>
      <c r="E195" s="95" t="s">
        <v>373</v>
      </c>
      <c r="F195" s="96" t="s">
        <v>358</v>
      </c>
      <c r="G195" s="97" t="s">
        <v>597</v>
      </c>
      <c r="H195" s="97" t="s">
        <v>596</v>
      </c>
      <c r="I195" s="97">
        <v>400</v>
      </c>
      <c r="J195" s="93" t="s">
        <v>1592</v>
      </c>
      <c r="K195" s="98" t="s">
        <v>86</v>
      </c>
      <c r="L195" s="93" t="s">
        <v>627</v>
      </c>
      <c r="M195" s="84" t="s">
        <v>438</v>
      </c>
      <c r="N195" s="84" t="s">
        <v>359</v>
      </c>
      <c r="O195" s="84" t="s">
        <v>360</v>
      </c>
      <c r="P195" s="93" t="s">
        <v>1492</v>
      </c>
      <c r="Q195" s="99" t="s">
        <v>560</v>
      </c>
      <c r="R195" s="100" t="s">
        <v>1230</v>
      </c>
      <c r="S195" s="101" t="s">
        <v>362</v>
      </c>
      <c r="T195" s="101" t="s">
        <v>362</v>
      </c>
      <c r="U195" s="99" t="s">
        <v>635</v>
      </c>
      <c r="V195" s="101" t="s">
        <v>103</v>
      </c>
      <c r="W195" s="101" t="s">
        <v>598</v>
      </c>
      <c r="X195" s="101" t="s">
        <v>1493</v>
      </c>
      <c r="Y195" s="101" t="s">
        <v>103</v>
      </c>
      <c r="Z195" s="93" t="s">
        <v>1531</v>
      </c>
    </row>
    <row r="196" spans="1:26" ht="22.5" customHeight="1" x14ac:dyDescent="0.3">
      <c r="A196" s="91" t="s">
        <v>1605</v>
      </c>
      <c r="B196" s="92" t="s">
        <v>895</v>
      </c>
      <c r="C196" s="93" t="s">
        <v>383</v>
      </c>
      <c r="D196" s="94" t="s">
        <v>377</v>
      </c>
      <c r="E196" s="95" t="s">
        <v>373</v>
      </c>
      <c r="F196" s="96" t="s">
        <v>358</v>
      </c>
      <c r="G196" s="97" t="s">
        <v>597</v>
      </c>
      <c r="H196" s="97" t="s">
        <v>596</v>
      </c>
      <c r="I196" s="97">
        <v>400</v>
      </c>
      <c r="J196" s="93" t="s">
        <v>1592</v>
      </c>
      <c r="K196" s="98" t="s">
        <v>86</v>
      </c>
      <c r="L196" s="93" t="s">
        <v>627</v>
      </c>
      <c r="M196" s="84" t="s">
        <v>438</v>
      </c>
      <c r="N196" s="84" t="s">
        <v>371</v>
      </c>
      <c r="O196" s="84" t="s">
        <v>367</v>
      </c>
      <c r="P196" s="93" t="s">
        <v>1492</v>
      </c>
      <c r="Q196" s="99" t="s">
        <v>560</v>
      </c>
      <c r="R196" s="100" t="s">
        <v>1230</v>
      </c>
      <c r="S196" s="101" t="s">
        <v>362</v>
      </c>
      <c r="T196" s="101" t="s">
        <v>362</v>
      </c>
      <c r="U196" s="99" t="s">
        <v>635</v>
      </c>
      <c r="V196" s="101" t="s">
        <v>103</v>
      </c>
      <c r="W196" s="101" t="s">
        <v>598</v>
      </c>
      <c r="X196" s="101" t="s">
        <v>1493</v>
      </c>
      <c r="Y196" s="101" t="s">
        <v>103</v>
      </c>
      <c r="Z196" s="93" t="s">
        <v>1532</v>
      </c>
    </row>
    <row r="197" spans="1:26" ht="22.5" customHeight="1" x14ac:dyDescent="0.3">
      <c r="A197" s="91" t="s">
        <v>1606</v>
      </c>
      <c r="B197" s="92" t="s">
        <v>895</v>
      </c>
      <c r="C197" s="93" t="s">
        <v>383</v>
      </c>
      <c r="D197" s="94" t="s">
        <v>377</v>
      </c>
      <c r="E197" s="95" t="s">
        <v>373</v>
      </c>
      <c r="F197" s="96" t="s">
        <v>358</v>
      </c>
      <c r="G197" s="97" t="s">
        <v>597</v>
      </c>
      <c r="H197" s="97" t="s">
        <v>596</v>
      </c>
      <c r="I197" s="97">
        <v>400</v>
      </c>
      <c r="J197" s="93" t="s">
        <v>1592</v>
      </c>
      <c r="K197" s="98" t="s">
        <v>86</v>
      </c>
      <c r="L197" s="93" t="s">
        <v>627</v>
      </c>
      <c r="M197" s="84" t="s">
        <v>439</v>
      </c>
      <c r="N197" s="84" t="s">
        <v>371</v>
      </c>
      <c r="O197" s="84" t="s">
        <v>367</v>
      </c>
      <c r="P197" s="93" t="s">
        <v>1492</v>
      </c>
      <c r="Q197" s="99" t="s">
        <v>560</v>
      </c>
      <c r="R197" s="100" t="s">
        <v>1230</v>
      </c>
      <c r="S197" s="101" t="s">
        <v>362</v>
      </c>
      <c r="T197" s="101" t="s">
        <v>362</v>
      </c>
      <c r="U197" s="99" t="s">
        <v>635</v>
      </c>
      <c r="V197" s="101" t="s">
        <v>103</v>
      </c>
      <c r="W197" s="101" t="s">
        <v>598</v>
      </c>
      <c r="X197" s="101" t="s">
        <v>1493</v>
      </c>
      <c r="Y197" s="101" t="s">
        <v>103</v>
      </c>
      <c r="Z197" s="93" t="s">
        <v>1533</v>
      </c>
    </row>
    <row r="198" spans="1:26" ht="22.5" customHeight="1" x14ac:dyDescent="0.3">
      <c r="A198" s="91" t="s">
        <v>1607</v>
      </c>
      <c r="B198" s="92" t="s">
        <v>895</v>
      </c>
      <c r="C198" s="93" t="s">
        <v>383</v>
      </c>
      <c r="D198" s="94" t="s">
        <v>377</v>
      </c>
      <c r="E198" s="95" t="s">
        <v>373</v>
      </c>
      <c r="F198" s="96" t="s">
        <v>358</v>
      </c>
      <c r="G198" s="97" t="s">
        <v>599</v>
      </c>
      <c r="H198" s="97" t="s">
        <v>596</v>
      </c>
      <c r="I198" s="97">
        <v>500</v>
      </c>
      <c r="J198" s="93" t="s">
        <v>1592</v>
      </c>
      <c r="K198" s="98" t="s">
        <v>86</v>
      </c>
      <c r="L198" s="93" t="s">
        <v>627</v>
      </c>
      <c r="M198" s="84" t="s">
        <v>439</v>
      </c>
      <c r="N198" s="84" t="s">
        <v>371</v>
      </c>
      <c r="O198" s="84" t="s">
        <v>367</v>
      </c>
      <c r="P198" s="93" t="s">
        <v>1492</v>
      </c>
      <c r="Q198" s="99" t="s">
        <v>382</v>
      </c>
      <c r="R198" s="100" t="s">
        <v>1230</v>
      </c>
      <c r="S198" s="101" t="s">
        <v>362</v>
      </c>
      <c r="T198" s="101" t="s">
        <v>362</v>
      </c>
      <c r="U198" s="99" t="s">
        <v>635</v>
      </c>
      <c r="V198" s="101" t="s">
        <v>362</v>
      </c>
      <c r="W198" s="101" t="s">
        <v>598</v>
      </c>
      <c r="X198" s="101" t="s">
        <v>1493</v>
      </c>
      <c r="Y198" s="101" t="s">
        <v>103</v>
      </c>
      <c r="Z198" s="93" t="s">
        <v>1534</v>
      </c>
    </row>
    <row r="199" spans="1:26" ht="22.5" customHeight="1" x14ac:dyDescent="0.3">
      <c r="A199" s="91" t="s">
        <v>1608</v>
      </c>
      <c r="B199" s="92" t="s">
        <v>895</v>
      </c>
      <c r="C199" s="93" t="s">
        <v>383</v>
      </c>
      <c r="D199" s="94" t="s">
        <v>377</v>
      </c>
      <c r="E199" s="95" t="s">
        <v>373</v>
      </c>
      <c r="F199" s="96" t="s">
        <v>358</v>
      </c>
      <c r="G199" s="97" t="s">
        <v>597</v>
      </c>
      <c r="H199" s="97" t="s">
        <v>596</v>
      </c>
      <c r="I199" s="97">
        <v>400</v>
      </c>
      <c r="J199" s="93" t="s">
        <v>1592</v>
      </c>
      <c r="K199" s="98" t="s">
        <v>86</v>
      </c>
      <c r="L199" s="93" t="s">
        <v>627</v>
      </c>
      <c r="M199" s="84" t="s">
        <v>439</v>
      </c>
      <c r="N199" s="84" t="s">
        <v>371</v>
      </c>
      <c r="O199" s="84" t="s">
        <v>381</v>
      </c>
      <c r="P199" s="93" t="s">
        <v>1492</v>
      </c>
      <c r="Q199" s="99" t="s">
        <v>560</v>
      </c>
      <c r="R199" s="100" t="s">
        <v>1230</v>
      </c>
      <c r="S199" s="101" t="s">
        <v>362</v>
      </c>
      <c r="T199" s="101" t="s">
        <v>362</v>
      </c>
      <c r="U199" s="99" t="s">
        <v>635</v>
      </c>
      <c r="V199" s="101" t="s">
        <v>103</v>
      </c>
      <c r="W199" s="101" t="s">
        <v>598</v>
      </c>
      <c r="X199" s="101" t="s">
        <v>1493</v>
      </c>
      <c r="Y199" s="101" t="s">
        <v>103</v>
      </c>
      <c r="Z199" s="93" t="s">
        <v>1535</v>
      </c>
    </row>
    <row r="200" spans="1:26" ht="22.5" customHeight="1" x14ac:dyDescent="0.3">
      <c r="A200" s="91" t="s">
        <v>1609</v>
      </c>
      <c r="B200" s="92" t="s">
        <v>895</v>
      </c>
      <c r="C200" s="93" t="s">
        <v>383</v>
      </c>
      <c r="D200" s="94" t="s">
        <v>377</v>
      </c>
      <c r="E200" s="95" t="s">
        <v>373</v>
      </c>
      <c r="F200" s="96" t="s">
        <v>358</v>
      </c>
      <c r="G200" s="97" t="s">
        <v>597</v>
      </c>
      <c r="H200" s="97" t="s">
        <v>596</v>
      </c>
      <c r="I200" s="97">
        <v>400</v>
      </c>
      <c r="J200" s="93" t="s">
        <v>1592</v>
      </c>
      <c r="K200" s="98" t="s">
        <v>86</v>
      </c>
      <c r="L200" s="93" t="s">
        <v>627</v>
      </c>
      <c r="M200" s="84" t="s">
        <v>439</v>
      </c>
      <c r="N200" s="84" t="s">
        <v>385</v>
      </c>
      <c r="O200" s="84" t="s">
        <v>381</v>
      </c>
      <c r="P200" s="93" t="s">
        <v>1492</v>
      </c>
      <c r="Q200" s="99" t="s">
        <v>560</v>
      </c>
      <c r="R200" s="100" t="s">
        <v>1230</v>
      </c>
      <c r="S200" s="101" t="s">
        <v>362</v>
      </c>
      <c r="T200" s="101" t="s">
        <v>362</v>
      </c>
      <c r="U200" s="99" t="s">
        <v>635</v>
      </c>
      <c r="V200" s="101" t="s">
        <v>103</v>
      </c>
      <c r="W200" s="101" t="s">
        <v>598</v>
      </c>
      <c r="X200" s="101" t="s">
        <v>1493</v>
      </c>
      <c r="Y200" s="101" t="s">
        <v>103</v>
      </c>
      <c r="Z200" s="93" t="s">
        <v>1536</v>
      </c>
    </row>
    <row r="201" spans="1:26" ht="22.5" customHeight="1" x14ac:dyDescent="0.3">
      <c r="A201" s="91" t="s">
        <v>1610</v>
      </c>
      <c r="B201" s="92" t="s">
        <v>895</v>
      </c>
      <c r="C201" s="93" t="s">
        <v>383</v>
      </c>
      <c r="D201" s="94" t="s">
        <v>377</v>
      </c>
      <c r="E201" s="95" t="s">
        <v>373</v>
      </c>
      <c r="F201" s="96" t="s">
        <v>386</v>
      </c>
      <c r="G201" s="97" t="s">
        <v>636</v>
      </c>
      <c r="H201" s="97" t="s">
        <v>596</v>
      </c>
      <c r="I201" s="97">
        <v>500</v>
      </c>
      <c r="J201" s="93" t="s">
        <v>1592</v>
      </c>
      <c r="K201" s="98" t="s">
        <v>86</v>
      </c>
      <c r="L201" s="93" t="s">
        <v>627</v>
      </c>
      <c r="M201" s="84" t="s">
        <v>439</v>
      </c>
      <c r="N201" s="84" t="s">
        <v>371</v>
      </c>
      <c r="O201" s="84" t="s">
        <v>367</v>
      </c>
      <c r="P201" s="93" t="s">
        <v>1492</v>
      </c>
      <c r="Q201" s="99" t="s">
        <v>560</v>
      </c>
      <c r="R201" s="100" t="s">
        <v>1234</v>
      </c>
      <c r="S201" s="101" t="s">
        <v>362</v>
      </c>
      <c r="T201" s="101" t="s">
        <v>362</v>
      </c>
      <c r="U201" s="99" t="s">
        <v>635</v>
      </c>
      <c r="V201" s="101" t="s">
        <v>103</v>
      </c>
      <c r="W201" s="101" t="s">
        <v>598</v>
      </c>
      <c r="X201" s="101" t="s">
        <v>1493</v>
      </c>
      <c r="Y201" s="101" t="s">
        <v>103</v>
      </c>
      <c r="Z201" s="93" t="s">
        <v>1537</v>
      </c>
    </row>
    <row r="202" spans="1:26" ht="22.5" customHeight="1" x14ac:dyDescent="0.3">
      <c r="A202" s="91" t="s">
        <v>1611</v>
      </c>
      <c r="B202" s="92" t="s">
        <v>895</v>
      </c>
      <c r="C202" s="93" t="s">
        <v>383</v>
      </c>
      <c r="D202" s="94" t="s">
        <v>377</v>
      </c>
      <c r="E202" s="95" t="s">
        <v>373</v>
      </c>
      <c r="F202" s="96" t="s">
        <v>386</v>
      </c>
      <c r="G202" s="97" t="s">
        <v>636</v>
      </c>
      <c r="H202" s="97" t="s">
        <v>596</v>
      </c>
      <c r="I202" s="97">
        <v>500</v>
      </c>
      <c r="J202" s="93" t="s">
        <v>1592</v>
      </c>
      <c r="K202" s="98" t="s">
        <v>86</v>
      </c>
      <c r="L202" s="93" t="s">
        <v>627</v>
      </c>
      <c r="M202" s="84" t="s">
        <v>439</v>
      </c>
      <c r="N202" s="84" t="s">
        <v>385</v>
      </c>
      <c r="O202" s="84" t="s">
        <v>381</v>
      </c>
      <c r="P202" s="93" t="s">
        <v>1492</v>
      </c>
      <c r="Q202" s="99" t="s">
        <v>560</v>
      </c>
      <c r="R202" s="100" t="s">
        <v>1234</v>
      </c>
      <c r="S202" s="101" t="s">
        <v>362</v>
      </c>
      <c r="T202" s="101" t="s">
        <v>362</v>
      </c>
      <c r="U202" s="99" t="s">
        <v>635</v>
      </c>
      <c r="V202" s="101" t="s">
        <v>103</v>
      </c>
      <c r="W202" s="101" t="s">
        <v>598</v>
      </c>
      <c r="X202" s="101" t="s">
        <v>1493</v>
      </c>
      <c r="Y202" s="101" t="s">
        <v>103</v>
      </c>
      <c r="Z202" s="93" t="s">
        <v>1538</v>
      </c>
    </row>
    <row r="203" spans="1:26" ht="22.5" customHeight="1" x14ac:dyDescent="0.3">
      <c r="A203" s="91" t="s">
        <v>1089</v>
      </c>
      <c r="B203" s="92" t="s">
        <v>619</v>
      </c>
      <c r="C203" s="93" t="s">
        <v>383</v>
      </c>
      <c r="D203" s="94" t="s">
        <v>356</v>
      </c>
      <c r="E203" s="95" t="s">
        <v>373</v>
      </c>
      <c r="F203" s="96" t="s">
        <v>358</v>
      </c>
      <c r="G203" s="97" t="s">
        <v>597</v>
      </c>
      <c r="H203" s="97" t="s">
        <v>596</v>
      </c>
      <c r="I203" s="97">
        <v>400</v>
      </c>
      <c r="J203" s="93" t="s">
        <v>1592</v>
      </c>
      <c r="K203" s="98" t="s">
        <v>86</v>
      </c>
      <c r="L203" s="93" t="s">
        <v>633</v>
      </c>
      <c r="M203" s="84" t="s">
        <v>580</v>
      </c>
      <c r="N203" s="84" t="s">
        <v>371</v>
      </c>
      <c r="O203" s="84" t="s">
        <v>367</v>
      </c>
      <c r="P203" s="93" t="s">
        <v>361</v>
      </c>
      <c r="Q203" s="99" t="s">
        <v>382</v>
      </c>
      <c r="R203" s="100" t="s">
        <v>1230</v>
      </c>
      <c r="S203" s="101" t="s">
        <v>362</v>
      </c>
      <c r="T203" s="101" t="s">
        <v>362</v>
      </c>
      <c r="U203" s="99" t="s">
        <v>635</v>
      </c>
      <c r="V203" s="101" t="s">
        <v>103</v>
      </c>
      <c r="W203" s="101" t="s">
        <v>598</v>
      </c>
      <c r="X203" s="101" t="s">
        <v>103</v>
      </c>
      <c r="Y203" s="101" t="s">
        <v>103</v>
      </c>
      <c r="Z203" s="93" t="s">
        <v>268</v>
      </c>
    </row>
    <row r="204" spans="1:26" ht="22.5" customHeight="1" x14ac:dyDescent="0.3">
      <c r="A204" s="91" t="s">
        <v>1090</v>
      </c>
      <c r="B204" s="92" t="s">
        <v>619</v>
      </c>
      <c r="C204" s="93" t="s">
        <v>383</v>
      </c>
      <c r="D204" s="94" t="s">
        <v>356</v>
      </c>
      <c r="E204" s="95" t="s">
        <v>373</v>
      </c>
      <c r="F204" s="96" t="s">
        <v>358</v>
      </c>
      <c r="G204" s="97" t="s">
        <v>597</v>
      </c>
      <c r="H204" s="97" t="s">
        <v>596</v>
      </c>
      <c r="I204" s="97">
        <v>400</v>
      </c>
      <c r="J204" s="93" t="s">
        <v>1592</v>
      </c>
      <c r="K204" s="98" t="s">
        <v>86</v>
      </c>
      <c r="L204" s="93" t="s">
        <v>633</v>
      </c>
      <c r="M204" s="84" t="s">
        <v>579</v>
      </c>
      <c r="N204" s="84" t="s">
        <v>371</v>
      </c>
      <c r="O204" s="84" t="s">
        <v>367</v>
      </c>
      <c r="P204" s="93" t="s">
        <v>361</v>
      </c>
      <c r="Q204" s="99" t="s">
        <v>382</v>
      </c>
      <c r="R204" s="100" t="s">
        <v>1230</v>
      </c>
      <c r="S204" s="101" t="s">
        <v>362</v>
      </c>
      <c r="T204" s="101" t="s">
        <v>362</v>
      </c>
      <c r="U204" s="99" t="s">
        <v>635</v>
      </c>
      <c r="V204" s="101" t="s">
        <v>103</v>
      </c>
      <c r="W204" s="101" t="s">
        <v>598</v>
      </c>
      <c r="X204" s="101" t="s">
        <v>103</v>
      </c>
      <c r="Y204" s="101" t="s">
        <v>103</v>
      </c>
      <c r="Z204" s="93" t="s">
        <v>269</v>
      </c>
    </row>
    <row r="205" spans="1:26" ht="22.5" customHeight="1" x14ac:dyDescent="0.3">
      <c r="A205" s="91" t="s">
        <v>1091</v>
      </c>
      <c r="B205" s="92" t="s">
        <v>619</v>
      </c>
      <c r="C205" s="93" t="s">
        <v>383</v>
      </c>
      <c r="D205" s="94" t="s">
        <v>356</v>
      </c>
      <c r="E205" s="95" t="s">
        <v>373</v>
      </c>
      <c r="F205" s="96" t="s">
        <v>358</v>
      </c>
      <c r="G205" s="97" t="s">
        <v>597</v>
      </c>
      <c r="H205" s="97" t="s">
        <v>596</v>
      </c>
      <c r="I205" s="97">
        <v>400</v>
      </c>
      <c r="J205" s="93" t="s">
        <v>1592</v>
      </c>
      <c r="K205" s="98" t="s">
        <v>86</v>
      </c>
      <c r="L205" s="93" t="s">
        <v>633</v>
      </c>
      <c r="M205" s="84" t="s">
        <v>579</v>
      </c>
      <c r="N205" s="84" t="s">
        <v>385</v>
      </c>
      <c r="O205" s="84" t="s">
        <v>381</v>
      </c>
      <c r="P205" s="93" t="s">
        <v>361</v>
      </c>
      <c r="Q205" s="99" t="s">
        <v>382</v>
      </c>
      <c r="R205" s="100" t="s">
        <v>1230</v>
      </c>
      <c r="S205" s="101" t="s">
        <v>362</v>
      </c>
      <c r="T205" s="101" t="s">
        <v>362</v>
      </c>
      <c r="U205" s="99" t="s">
        <v>635</v>
      </c>
      <c r="V205" s="101" t="s">
        <v>103</v>
      </c>
      <c r="W205" s="101" t="s">
        <v>598</v>
      </c>
      <c r="X205" s="101" t="s">
        <v>103</v>
      </c>
      <c r="Y205" s="101" t="s">
        <v>103</v>
      </c>
      <c r="Z205" s="93" t="s">
        <v>70</v>
      </c>
    </row>
    <row r="206" spans="1:26" ht="22.5" customHeight="1" x14ac:dyDescent="0.3">
      <c r="A206" s="91" t="s">
        <v>1319</v>
      </c>
      <c r="B206" s="92" t="s">
        <v>1333</v>
      </c>
      <c r="C206" s="93" t="s">
        <v>383</v>
      </c>
      <c r="D206" s="94" t="s">
        <v>364</v>
      </c>
      <c r="E206" s="95" t="s">
        <v>373</v>
      </c>
      <c r="F206" s="96" t="s">
        <v>358</v>
      </c>
      <c r="G206" s="97" t="s">
        <v>597</v>
      </c>
      <c r="H206" s="97" t="s">
        <v>596</v>
      </c>
      <c r="I206" s="97">
        <v>400</v>
      </c>
      <c r="J206" s="93" t="s">
        <v>1592</v>
      </c>
      <c r="K206" s="98" t="s">
        <v>1666</v>
      </c>
      <c r="L206" s="93" t="s">
        <v>985</v>
      </c>
      <c r="M206" s="84" t="s">
        <v>1166</v>
      </c>
      <c r="N206" s="84" t="s">
        <v>371</v>
      </c>
      <c r="O206" s="84" t="s">
        <v>367</v>
      </c>
      <c r="P206" s="93" t="s">
        <v>361</v>
      </c>
      <c r="Q206" s="99" t="s">
        <v>103</v>
      </c>
      <c r="R206" s="100" t="s">
        <v>1230</v>
      </c>
      <c r="S206" s="101" t="s">
        <v>362</v>
      </c>
      <c r="T206" s="101" t="s">
        <v>362</v>
      </c>
      <c r="U206" s="99" t="s">
        <v>635</v>
      </c>
      <c r="V206" s="101" t="s">
        <v>103</v>
      </c>
      <c r="W206" s="101" t="s">
        <v>598</v>
      </c>
      <c r="X206" s="101" t="s">
        <v>103</v>
      </c>
      <c r="Y206" s="101" t="s">
        <v>103</v>
      </c>
      <c r="Z206" s="93" t="s">
        <v>1631</v>
      </c>
    </row>
    <row r="207" spans="1:26" ht="22.5" customHeight="1" x14ac:dyDescent="0.3">
      <c r="A207" s="91" t="s">
        <v>1320</v>
      </c>
      <c r="B207" s="92" t="s">
        <v>1333</v>
      </c>
      <c r="C207" s="93" t="s">
        <v>383</v>
      </c>
      <c r="D207" s="94" t="s">
        <v>364</v>
      </c>
      <c r="E207" s="95" t="s">
        <v>373</v>
      </c>
      <c r="F207" s="96" t="s">
        <v>358</v>
      </c>
      <c r="G207" s="97" t="s">
        <v>597</v>
      </c>
      <c r="H207" s="97" t="s">
        <v>596</v>
      </c>
      <c r="I207" s="97">
        <v>400</v>
      </c>
      <c r="J207" s="93" t="s">
        <v>1592</v>
      </c>
      <c r="K207" s="98" t="s">
        <v>1666</v>
      </c>
      <c r="L207" s="93" t="s">
        <v>985</v>
      </c>
      <c r="M207" s="84" t="s">
        <v>1166</v>
      </c>
      <c r="N207" s="84" t="s">
        <v>371</v>
      </c>
      <c r="O207" s="84" t="s">
        <v>367</v>
      </c>
      <c r="P207" s="93" t="s">
        <v>361</v>
      </c>
      <c r="Q207" s="99" t="s">
        <v>560</v>
      </c>
      <c r="R207" s="100" t="s">
        <v>1230</v>
      </c>
      <c r="S207" s="101" t="s">
        <v>362</v>
      </c>
      <c r="T207" s="101" t="s">
        <v>362</v>
      </c>
      <c r="U207" s="99" t="s">
        <v>897</v>
      </c>
      <c r="V207" s="101" t="s">
        <v>103</v>
      </c>
      <c r="W207" s="101" t="s">
        <v>598</v>
      </c>
      <c r="X207" s="101" t="s">
        <v>103</v>
      </c>
      <c r="Y207" s="101" t="s">
        <v>103</v>
      </c>
      <c r="Z207" s="93" t="s">
        <v>59</v>
      </c>
    </row>
    <row r="208" spans="1:26" ht="22.5" customHeight="1" x14ac:dyDescent="0.3">
      <c r="A208" s="91" t="s">
        <v>1321</v>
      </c>
      <c r="B208" s="92" t="s">
        <v>1333</v>
      </c>
      <c r="C208" s="93" t="s">
        <v>383</v>
      </c>
      <c r="D208" s="94" t="s">
        <v>364</v>
      </c>
      <c r="E208" s="95" t="s">
        <v>373</v>
      </c>
      <c r="F208" s="96" t="s">
        <v>358</v>
      </c>
      <c r="G208" s="97" t="s">
        <v>597</v>
      </c>
      <c r="H208" s="97" t="s">
        <v>596</v>
      </c>
      <c r="I208" s="97">
        <v>400</v>
      </c>
      <c r="J208" s="93" t="s">
        <v>1592</v>
      </c>
      <c r="K208" s="98" t="s">
        <v>1666</v>
      </c>
      <c r="L208" s="93" t="s">
        <v>985</v>
      </c>
      <c r="M208" s="84" t="s">
        <v>1165</v>
      </c>
      <c r="N208" s="84" t="s">
        <v>371</v>
      </c>
      <c r="O208" s="84" t="s">
        <v>367</v>
      </c>
      <c r="P208" s="93" t="s">
        <v>361</v>
      </c>
      <c r="Q208" s="99" t="s">
        <v>560</v>
      </c>
      <c r="R208" s="100" t="s">
        <v>1230</v>
      </c>
      <c r="S208" s="101" t="s">
        <v>362</v>
      </c>
      <c r="T208" s="101" t="s">
        <v>362</v>
      </c>
      <c r="U208" s="99" t="s">
        <v>897</v>
      </c>
      <c r="V208" s="101" t="s">
        <v>103</v>
      </c>
      <c r="W208" s="101" t="s">
        <v>598</v>
      </c>
      <c r="X208" s="101" t="s">
        <v>103</v>
      </c>
      <c r="Y208" s="101" t="s">
        <v>103</v>
      </c>
      <c r="Z208" s="93" t="s">
        <v>1510</v>
      </c>
    </row>
    <row r="209" spans="1:26" ht="22.5" customHeight="1" x14ac:dyDescent="0.3">
      <c r="A209" s="91" t="s">
        <v>1484</v>
      </c>
      <c r="B209" s="92" t="s">
        <v>1333</v>
      </c>
      <c r="C209" s="93" t="s">
        <v>383</v>
      </c>
      <c r="D209" s="94" t="s">
        <v>364</v>
      </c>
      <c r="E209" s="95" t="s">
        <v>373</v>
      </c>
      <c r="F209" s="96" t="s">
        <v>358</v>
      </c>
      <c r="G209" s="97" t="s">
        <v>597</v>
      </c>
      <c r="H209" s="97" t="s">
        <v>596</v>
      </c>
      <c r="I209" s="97">
        <v>400</v>
      </c>
      <c r="J209" s="93" t="s">
        <v>1592</v>
      </c>
      <c r="K209" s="98" t="s">
        <v>1666</v>
      </c>
      <c r="L209" s="93" t="s">
        <v>985</v>
      </c>
      <c r="M209" s="84" t="s">
        <v>1165</v>
      </c>
      <c r="N209" s="84" t="s">
        <v>371</v>
      </c>
      <c r="O209" s="84" t="s">
        <v>367</v>
      </c>
      <c r="P209" s="93" t="s">
        <v>1492</v>
      </c>
      <c r="Q209" s="99" t="s">
        <v>545</v>
      </c>
      <c r="R209" s="100" t="s">
        <v>1230</v>
      </c>
      <c r="S209" s="101" t="s">
        <v>362</v>
      </c>
      <c r="T209" s="101" t="s">
        <v>362</v>
      </c>
      <c r="U209" s="99" t="s">
        <v>635</v>
      </c>
      <c r="V209" s="101" t="s">
        <v>103</v>
      </c>
      <c r="W209" s="101" t="s">
        <v>598</v>
      </c>
      <c r="X209" s="101" t="s">
        <v>1493</v>
      </c>
      <c r="Y209" s="101" t="s">
        <v>103</v>
      </c>
      <c r="Z209" s="93" t="s">
        <v>59</v>
      </c>
    </row>
    <row r="210" spans="1:26" ht="22.5" customHeight="1" x14ac:dyDescent="0.3">
      <c r="A210" s="91" t="s">
        <v>1322</v>
      </c>
      <c r="B210" s="92" t="s">
        <v>1333</v>
      </c>
      <c r="C210" s="93" t="s">
        <v>383</v>
      </c>
      <c r="D210" s="94" t="s">
        <v>364</v>
      </c>
      <c r="E210" s="95" t="s">
        <v>373</v>
      </c>
      <c r="F210" s="96" t="s">
        <v>358</v>
      </c>
      <c r="G210" s="97" t="s">
        <v>597</v>
      </c>
      <c r="H210" s="97" t="s">
        <v>596</v>
      </c>
      <c r="I210" s="97">
        <v>400</v>
      </c>
      <c r="J210" s="93" t="s">
        <v>1592</v>
      </c>
      <c r="K210" s="98" t="s">
        <v>1666</v>
      </c>
      <c r="L210" s="93" t="s">
        <v>985</v>
      </c>
      <c r="M210" s="84" t="s">
        <v>1165</v>
      </c>
      <c r="N210" s="84" t="s">
        <v>385</v>
      </c>
      <c r="O210" s="84" t="s">
        <v>381</v>
      </c>
      <c r="P210" s="93" t="s">
        <v>361</v>
      </c>
      <c r="Q210" s="99" t="s">
        <v>560</v>
      </c>
      <c r="R210" s="100" t="s">
        <v>1230</v>
      </c>
      <c r="S210" s="101" t="s">
        <v>362</v>
      </c>
      <c r="T210" s="101" t="s">
        <v>362</v>
      </c>
      <c r="U210" s="99" t="s">
        <v>897</v>
      </c>
      <c r="V210" s="101" t="s">
        <v>103</v>
      </c>
      <c r="W210" s="101" t="s">
        <v>598</v>
      </c>
      <c r="X210" s="101" t="s">
        <v>103</v>
      </c>
      <c r="Y210" s="101" t="s">
        <v>103</v>
      </c>
      <c r="Z210" s="93" t="s">
        <v>1091</v>
      </c>
    </row>
    <row r="211" spans="1:26" ht="22.5" customHeight="1" x14ac:dyDescent="0.3">
      <c r="A211" s="91" t="s">
        <v>1178</v>
      </c>
      <c r="B211" s="92" t="s">
        <v>896</v>
      </c>
      <c r="C211" s="93" t="s">
        <v>383</v>
      </c>
      <c r="D211" s="94" t="s">
        <v>364</v>
      </c>
      <c r="E211" s="95" t="s">
        <v>373</v>
      </c>
      <c r="F211" s="96" t="s">
        <v>358</v>
      </c>
      <c r="G211" s="97" t="s">
        <v>597</v>
      </c>
      <c r="H211" s="97" t="s">
        <v>596</v>
      </c>
      <c r="I211" s="97">
        <v>400</v>
      </c>
      <c r="J211" s="93" t="s">
        <v>1592</v>
      </c>
      <c r="K211" s="98" t="s">
        <v>1666</v>
      </c>
      <c r="L211" s="93" t="s">
        <v>627</v>
      </c>
      <c r="M211" s="84" t="s">
        <v>438</v>
      </c>
      <c r="N211" s="84" t="s">
        <v>359</v>
      </c>
      <c r="O211" s="84" t="s">
        <v>360</v>
      </c>
      <c r="P211" s="93" t="s">
        <v>361</v>
      </c>
      <c r="Q211" s="99" t="s">
        <v>382</v>
      </c>
      <c r="R211" s="100" t="s">
        <v>1230</v>
      </c>
      <c r="S211" s="101" t="s">
        <v>362</v>
      </c>
      <c r="T211" s="101" t="s">
        <v>362</v>
      </c>
      <c r="U211" s="99" t="s">
        <v>635</v>
      </c>
      <c r="V211" s="101" t="s">
        <v>103</v>
      </c>
      <c r="W211" s="101" t="s">
        <v>598</v>
      </c>
      <c r="X211" s="101" t="s">
        <v>103</v>
      </c>
      <c r="Y211" s="101" t="s">
        <v>103</v>
      </c>
      <c r="Z211" s="93" t="s">
        <v>767</v>
      </c>
    </row>
    <row r="212" spans="1:26" ht="22.5" customHeight="1" x14ac:dyDescent="0.3">
      <c r="A212" s="91" t="s">
        <v>1179</v>
      </c>
      <c r="B212" s="92" t="s">
        <v>896</v>
      </c>
      <c r="C212" s="93" t="s">
        <v>383</v>
      </c>
      <c r="D212" s="94" t="s">
        <v>364</v>
      </c>
      <c r="E212" s="95" t="s">
        <v>373</v>
      </c>
      <c r="F212" s="96" t="s">
        <v>358</v>
      </c>
      <c r="G212" s="97" t="s">
        <v>597</v>
      </c>
      <c r="H212" s="97" t="s">
        <v>596</v>
      </c>
      <c r="I212" s="97">
        <v>400</v>
      </c>
      <c r="J212" s="93" t="s">
        <v>1592</v>
      </c>
      <c r="K212" s="98" t="s">
        <v>1666</v>
      </c>
      <c r="L212" s="93" t="s">
        <v>627</v>
      </c>
      <c r="M212" s="84" t="s">
        <v>438</v>
      </c>
      <c r="N212" s="84" t="s">
        <v>359</v>
      </c>
      <c r="O212" s="84" t="s">
        <v>360</v>
      </c>
      <c r="P212" s="93" t="s">
        <v>361</v>
      </c>
      <c r="Q212" s="99" t="s">
        <v>560</v>
      </c>
      <c r="R212" s="100" t="s">
        <v>1230</v>
      </c>
      <c r="S212" s="101" t="s">
        <v>362</v>
      </c>
      <c r="T212" s="101" t="s">
        <v>362</v>
      </c>
      <c r="U212" s="99" t="s">
        <v>635</v>
      </c>
      <c r="V212" s="101" t="s">
        <v>103</v>
      </c>
      <c r="W212" s="101" t="s">
        <v>598</v>
      </c>
      <c r="X212" s="101" t="s">
        <v>103</v>
      </c>
      <c r="Y212" s="101" t="s">
        <v>103</v>
      </c>
      <c r="Z212" s="93" t="s">
        <v>768</v>
      </c>
    </row>
    <row r="213" spans="1:26" ht="22.5" customHeight="1" x14ac:dyDescent="0.3">
      <c r="A213" s="91" t="s">
        <v>1180</v>
      </c>
      <c r="B213" s="92" t="s">
        <v>896</v>
      </c>
      <c r="C213" s="93" t="s">
        <v>383</v>
      </c>
      <c r="D213" s="94" t="s">
        <v>364</v>
      </c>
      <c r="E213" s="95" t="s">
        <v>373</v>
      </c>
      <c r="F213" s="96" t="s">
        <v>358</v>
      </c>
      <c r="G213" s="97" t="s">
        <v>597</v>
      </c>
      <c r="H213" s="97" t="s">
        <v>596</v>
      </c>
      <c r="I213" s="97">
        <v>400</v>
      </c>
      <c r="J213" s="93" t="s">
        <v>1592</v>
      </c>
      <c r="K213" s="98" t="s">
        <v>1666</v>
      </c>
      <c r="L213" s="93" t="s">
        <v>627</v>
      </c>
      <c r="M213" s="84" t="s">
        <v>438</v>
      </c>
      <c r="N213" s="84" t="s">
        <v>371</v>
      </c>
      <c r="O213" s="84" t="s">
        <v>367</v>
      </c>
      <c r="P213" s="93" t="s">
        <v>361</v>
      </c>
      <c r="Q213" s="99" t="s">
        <v>560</v>
      </c>
      <c r="R213" s="100" t="s">
        <v>1230</v>
      </c>
      <c r="S213" s="101" t="s">
        <v>362</v>
      </c>
      <c r="T213" s="101" t="s">
        <v>362</v>
      </c>
      <c r="U213" s="99" t="s">
        <v>635</v>
      </c>
      <c r="V213" s="101" t="s">
        <v>103</v>
      </c>
      <c r="W213" s="101" t="s">
        <v>598</v>
      </c>
      <c r="X213" s="101" t="s">
        <v>103</v>
      </c>
      <c r="Y213" s="101" t="s">
        <v>103</v>
      </c>
      <c r="Z213" s="93" t="s">
        <v>769</v>
      </c>
    </row>
    <row r="214" spans="1:26" ht="22.5" customHeight="1" x14ac:dyDescent="0.3">
      <c r="A214" s="91" t="s">
        <v>1181</v>
      </c>
      <c r="B214" s="92" t="s">
        <v>896</v>
      </c>
      <c r="C214" s="93" t="s">
        <v>383</v>
      </c>
      <c r="D214" s="94" t="s">
        <v>364</v>
      </c>
      <c r="E214" s="95" t="s">
        <v>373</v>
      </c>
      <c r="F214" s="96" t="s">
        <v>358</v>
      </c>
      <c r="G214" s="97" t="s">
        <v>597</v>
      </c>
      <c r="H214" s="97" t="s">
        <v>596</v>
      </c>
      <c r="I214" s="97">
        <v>400</v>
      </c>
      <c r="J214" s="93" t="s">
        <v>1592</v>
      </c>
      <c r="K214" s="98" t="s">
        <v>1666</v>
      </c>
      <c r="L214" s="93" t="s">
        <v>627</v>
      </c>
      <c r="M214" s="84" t="s">
        <v>439</v>
      </c>
      <c r="N214" s="84" t="s">
        <v>371</v>
      </c>
      <c r="O214" s="84" t="s">
        <v>367</v>
      </c>
      <c r="P214" s="93" t="s">
        <v>361</v>
      </c>
      <c r="Q214" s="99" t="s">
        <v>560</v>
      </c>
      <c r="R214" s="100" t="s">
        <v>1230</v>
      </c>
      <c r="S214" s="101" t="s">
        <v>362</v>
      </c>
      <c r="T214" s="101" t="s">
        <v>362</v>
      </c>
      <c r="U214" s="99" t="s">
        <v>635</v>
      </c>
      <c r="V214" s="101" t="s">
        <v>103</v>
      </c>
      <c r="W214" s="101" t="s">
        <v>598</v>
      </c>
      <c r="X214" s="101" t="s">
        <v>103</v>
      </c>
      <c r="Y214" s="101" t="s">
        <v>103</v>
      </c>
      <c r="Z214" s="93" t="s">
        <v>770</v>
      </c>
    </row>
    <row r="215" spans="1:26" ht="22.5" customHeight="1" x14ac:dyDescent="0.3">
      <c r="A215" s="91" t="s">
        <v>1488</v>
      </c>
      <c r="B215" s="92" t="s">
        <v>896</v>
      </c>
      <c r="C215" s="93" t="s">
        <v>383</v>
      </c>
      <c r="D215" s="94" t="s">
        <v>364</v>
      </c>
      <c r="E215" s="95" t="s">
        <v>373</v>
      </c>
      <c r="F215" s="96" t="s">
        <v>358</v>
      </c>
      <c r="G215" s="97" t="s">
        <v>599</v>
      </c>
      <c r="H215" s="97" t="s">
        <v>596</v>
      </c>
      <c r="I215" s="97">
        <v>500</v>
      </c>
      <c r="J215" s="93" t="s">
        <v>1592</v>
      </c>
      <c r="K215" s="98" t="s">
        <v>1666</v>
      </c>
      <c r="L215" s="93" t="s">
        <v>627</v>
      </c>
      <c r="M215" s="84" t="s">
        <v>439</v>
      </c>
      <c r="N215" s="84" t="s">
        <v>371</v>
      </c>
      <c r="O215" s="84" t="s">
        <v>367</v>
      </c>
      <c r="P215" s="93" t="s">
        <v>1492</v>
      </c>
      <c r="Q215" s="99" t="s">
        <v>560</v>
      </c>
      <c r="R215" s="100" t="s">
        <v>1230</v>
      </c>
      <c r="S215" s="101" t="s">
        <v>362</v>
      </c>
      <c r="T215" s="101" t="s">
        <v>362</v>
      </c>
      <c r="U215" s="99" t="s">
        <v>897</v>
      </c>
      <c r="V215" s="101" t="s">
        <v>362</v>
      </c>
      <c r="W215" s="101" t="s">
        <v>598</v>
      </c>
      <c r="X215" s="101" t="s">
        <v>1493</v>
      </c>
      <c r="Y215" s="101" t="s">
        <v>103</v>
      </c>
      <c r="Z215" s="93" t="s">
        <v>1494</v>
      </c>
    </row>
    <row r="216" spans="1:26" ht="22.5" customHeight="1" x14ac:dyDescent="0.3">
      <c r="A216" s="91" t="s">
        <v>1499</v>
      </c>
      <c r="B216" s="92" t="s">
        <v>896</v>
      </c>
      <c r="C216" s="93" t="s">
        <v>383</v>
      </c>
      <c r="D216" s="94" t="s">
        <v>364</v>
      </c>
      <c r="E216" s="95" t="s">
        <v>373</v>
      </c>
      <c r="F216" s="96" t="s">
        <v>358</v>
      </c>
      <c r="G216" s="97" t="s">
        <v>597</v>
      </c>
      <c r="H216" s="97" t="s">
        <v>596</v>
      </c>
      <c r="I216" s="97">
        <v>400</v>
      </c>
      <c r="J216" s="93" t="s">
        <v>1592</v>
      </c>
      <c r="K216" s="98" t="s">
        <v>1666</v>
      </c>
      <c r="L216" s="93" t="s">
        <v>627</v>
      </c>
      <c r="M216" s="84" t="s">
        <v>439</v>
      </c>
      <c r="N216" s="84" t="s">
        <v>371</v>
      </c>
      <c r="O216" s="84" t="s">
        <v>367</v>
      </c>
      <c r="P216" s="93" t="s">
        <v>1492</v>
      </c>
      <c r="Q216" s="99" t="s">
        <v>545</v>
      </c>
      <c r="R216" s="100" t="s">
        <v>1230</v>
      </c>
      <c r="S216" s="101" t="s">
        <v>362</v>
      </c>
      <c r="T216" s="101" t="s">
        <v>362</v>
      </c>
      <c r="U216" s="99" t="s">
        <v>635</v>
      </c>
      <c r="V216" s="101" t="s">
        <v>103</v>
      </c>
      <c r="W216" s="101" t="s">
        <v>598</v>
      </c>
      <c r="X216" s="101" t="s">
        <v>1493</v>
      </c>
      <c r="Y216" s="101" t="s">
        <v>103</v>
      </c>
      <c r="Z216" s="93" t="s">
        <v>771</v>
      </c>
    </row>
    <row r="217" spans="1:26" ht="22.5" customHeight="1" x14ac:dyDescent="0.3">
      <c r="A217" s="91" t="s">
        <v>1182</v>
      </c>
      <c r="B217" s="92" t="s">
        <v>896</v>
      </c>
      <c r="C217" s="93" t="s">
        <v>383</v>
      </c>
      <c r="D217" s="94" t="s">
        <v>364</v>
      </c>
      <c r="E217" s="95" t="s">
        <v>373</v>
      </c>
      <c r="F217" s="96" t="s">
        <v>358</v>
      </c>
      <c r="G217" s="97" t="s">
        <v>597</v>
      </c>
      <c r="H217" s="97" t="s">
        <v>596</v>
      </c>
      <c r="I217" s="97">
        <v>400</v>
      </c>
      <c r="J217" s="93" t="s">
        <v>1592</v>
      </c>
      <c r="K217" s="98" t="s">
        <v>1666</v>
      </c>
      <c r="L217" s="93" t="s">
        <v>627</v>
      </c>
      <c r="M217" s="84" t="s">
        <v>439</v>
      </c>
      <c r="N217" s="84" t="s">
        <v>371</v>
      </c>
      <c r="O217" s="84" t="s">
        <v>381</v>
      </c>
      <c r="P217" s="93" t="s">
        <v>361</v>
      </c>
      <c r="Q217" s="99" t="s">
        <v>560</v>
      </c>
      <c r="R217" s="100" t="s">
        <v>1230</v>
      </c>
      <c r="S217" s="101" t="s">
        <v>362</v>
      </c>
      <c r="T217" s="101" t="s">
        <v>362</v>
      </c>
      <c r="U217" s="99" t="s">
        <v>635</v>
      </c>
      <c r="V217" s="101" t="s">
        <v>103</v>
      </c>
      <c r="W217" s="101" t="s">
        <v>598</v>
      </c>
      <c r="X217" s="101" t="s">
        <v>103</v>
      </c>
      <c r="Y217" s="101" t="s">
        <v>103</v>
      </c>
      <c r="Z217" s="93" t="s">
        <v>772</v>
      </c>
    </row>
    <row r="218" spans="1:26" ht="22.5" customHeight="1" x14ac:dyDescent="0.3">
      <c r="A218" s="91" t="s">
        <v>1183</v>
      </c>
      <c r="B218" s="92" t="s">
        <v>896</v>
      </c>
      <c r="C218" s="93" t="s">
        <v>383</v>
      </c>
      <c r="D218" s="94" t="s">
        <v>364</v>
      </c>
      <c r="E218" s="95" t="s">
        <v>373</v>
      </c>
      <c r="F218" s="96" t="s">
        <v>386</v>
      </c>
      <c r="G218" s="97" t="s">
        <v>636</v>
      </c>
      <c r="H218" s="97" t="s">
        <v>596</v>
      </c>
      <c r="I218" s="97">
        <v>500</v>
      </c>
      <c r="J218" s="93" t="s">
        <v>1592</v>
      </c>
      <c r="K218" s="98" t="s">
        <v>1666</v>
      </c>
      <c r="L218" s="93" t="s">
        <v>627</v>
      </c>
      <c r="M218" s="84" t="s">
        <v>439</v>
      </c>
      <c r="N218" s="84" t="s">
        <v>371</v>
      </c>
      <c r="O218" s="84" t="s">
        <v>381</v>
      </c>
      <c r="P218" s="93" t="s">
        <v>361</v>
      </c>
      <c r="Q218" s="99" t="s">
        <v>560</v>
      </c>
      <c r="R218" s="100" t="s">
        <v>1230</v>
      </c>
      <c r="S218" s="101" t="s">
        <v>362</v>
      </c>
      <c r="T218" s="101" t="s">
        <v>362</v>
      </c>
      <c r="U218" s="99" t="s">
        <v>635</v>
      </c>
      <c r="V218" s="101" t="s">
        <v>103</v>
      </c>
      <c r="W218" s="101" t="s">
        <v>598</v>
      </c>
      <c r="X218" s="101" t="s">
        <v>103</v>
      </c>
      <c r="Y218" s="101" t="s">
        <v>103</v>
      </c>
      <c r="Z218" s="93" t="s">
        <v>773</v>
      </c>
    </row>
    <row r="219" spans="1:26" ht="22.5" customHeight="1" x14ac:dyDescent="0.3">
      <c r="A219" s="91" t="s">
        <v>1540</v>
      </c>
      <c r="B219" s="92" t="s">
        <v>898</v>
      </c>
      <c r="C219" s="93" t="s">
        <v>383</v>
      </c>
      <c r="D219" s="94" t="s">
        <v>356</v>
      </c>
      <c r="E219" s="95" t="s">
        <v>363</v>
      </c>
      <c r="F219" s="96" t="s">
        <v>358</v>
      </c>
      <c r="G219" s="97" t="s">
        <v>592</v>
      </c>
      <c r="H219" s="97" t="s">
        <v>596</v>
      </c>
      <c r="I219" s="97">
        <v>300</v>
      </c>
      <c r="J219" s="93" t="s">
        <v>1592</v>
      </c>
      <c r="K219" s="98" t="s">
        <v>86</v>
      </c>
      <c r="L219" s="93" t="s">
        <v>627</v>
      </c>
      <c r="M219" s="84" t="s">
        <v>438</v>
      </c>
      <c r="N219" s="84" t="s">
        <v>359</v>
      </c>
      <c r="O219" s="84" t="s">
        <v>360</v>
      </c>
      <c r="P219" s="93" t="s">
        <v>361</v>
      </c>
      <c r="Q219" s="99" t="s">
        <v>382</v>
      </c>
      <c r="R219" s="100" t="s">
        <v>1230</v>
      </c>
      <c r="S219" s="101" t="s">
        <v>362</v>
      </c>
      <c r="T219" s="101" t="s">
        <v>362</v>
      </c>
      <c r="U219" s="99" t="s">
        <v>635</v>
      </c>
      <c r="V219" s="101" t="s">
        <v>103</v>
      </c>
      <c r="W219" s="101" t="s">
        <v>598</v>
      </c>
      <c r="X219" s="101" t="s">
        <v>103</v>
      </c>
      <c r="Y219" s="101" t="s">
        <v>103</v>
      </c>
      <c r="Z219" s="93" t="s">
        <v>1096</v>
      </c>
    </row>
    <row r="220" spans="1:26" ht="22.5" customHeight="1" x14ac:dyDescent="0.3">
      <c r="A220" s="91" t="s">
        <v>1542</v>
      </c>
      <c r="B220" s="92" t="s">
        <v>898</v>
      </c>
      <c r="C220" s="93" t="s">
        <v>383</v>
      </c>
      <c r="D220" s="94" t="s">
        <v>356</v>
      </c>
      <c r="E220" s="95" t="s">
        <v>363</v>
      </c>
      <c r="F220" s="96" t="s">
        <v>358</v>
      </c>
      <c r="G220" s="97" t="s">
        <v>592</v>
      </c>
      <c r="H220" s="97" t="s">
        <v>596</v>
      </c>
      <c r="I220" s="97">
        <v>300</v>
      </c>
      <c r="J220" s="93" t="s">
        <v>1592</v>
      </c>
      <c r="K220" s="98" t="s">
        <v>86</v>
      </c>
      <c r="L220" s="93" t="s">
        <v>627</v>
      </c>
      <c r="M220" s="84" t="s">
        <v>438</v>
      </c>
      <c r="N220" s="84" t="s">
        <v>371</v>
      </c>
      <c r="O220" s="84" t="s">
        <v>367</v>
      </c>
      <c r="P220" s="93" t="s">
        <v>361</v>
      </c>
      <c r="Q220" s="99" t="s">
        <v>560</v>
      </c>
      <c r="R220" s="100" t="s">
        <v>1230</v>
      </c>
      <c r="S220" s="101" t="s">
        <v>362</v>
      </c>
      <c r="T220" s="101" t="s">
        <v>362</v>
      </c>
      <c r="U220" s="99" t="s">
        <v>635</v>
      </c>
      <c r="V220" s="101" t="s">
        <v>103</v>
      </c>
      <c r="W220" s="101" t="s">
        <v>598</v>
      </c>
      <c r="X220" s="101" t="s">
        <v>103</v>
      </c>
      <c r="Y220" s="101" t="s">
        <v>103</v>
      </c>
      <c r="Z220" s="93" t="s">
        <v>1097</v>
      </c>
    </row>
    <row r="221" spans="1:26" ht="22.5" customHeight="1" x14ac:dyDescent="0.3">
      <c r="A221" s="91" t="s">
        <v>1543</v>
      </c>
      <c r="B221" s="92" t="s">
        <v>898</v>
      </c>
      <c r="C221" s="93" t="s">
        <v>383</v>
      </c>
      <c r="D221" s="94" t="s">
        <v>356</v>
      </c>
      <c r="E221" s="95" t="s">
        <v>363</v>
      </c>
      <c r="F221" s="96" t="s">
        <v>358</v>
      </c>
      <c r="G221" s="97" t="s">
        <v>592</v>
      </c>
      <c r="H221" s="97" t="s">
        <v>596</v>
      </c>
      <c r="I221" s="97">
        <v>300</v>
      </c>
      <c r="J221" s="93" t="s">
        <v>1592</v>
      </c>
      <c r="K221" s="98" t="s">
        <v>86</v>
      </c>
      <c r="L221" s="93" t="s">
        <v>627</v>
      </c>
      <c r="M221" s="84" t="s">
        <v>439</v>
      </c>
      <c r="N221" s="84" t="s">
        <v>371</v>
      </c>
      <c r="O221" s="84" t="s">
        <v>367</v>
      </c>
      <c r="P221" s="93" t="s">
        <v>361</v>
      </c>
      <c r="Q221" s="99" t="s">
        <v>382</v>
      </c>
      <c r="R221" s="100" t="s">
        <v>1230</v>
      </c>
      <c r="S221" s="101" t="s">
        <v>362</v>
      </c>
      <c r="T221" s="101" t="s">
        <v>362</v>
      </c>
      <c r="U221" s="99" t="s">
        <v>635</v>
      </c>
      <c r="V221" s="101" t="s">
        <v>103</v>
      </c>
      <c r="W221" s="101" t="s">
        <v>598</v>
      </c>
      <c r="X221" s="101" t="s">
        <v>1493</v>
      </c>
      <c r="Y221" s="101" t="s">
        <v>103</v>
      </c>
      <c r="Z221" s="93" t="s">
        <v>1098</v>
      </c>
    </row>
    <row r="222" spans="1:26" ht="22.5" customHeight="1" x14ac:dyDescent="0.3">
      <c r="A222" s="91" t="s">
        <v>1544</v>
      </c>
      <c r="B222" s="92" t="s">
        <v>898</v>
      </c>
      <c r="C222" s="93" t="s">
        <v>383</v>
      </c>
      <c r="D222" s="94" t="s">
        <v>356</v>
      </c>
      <c r="E222" s="95" t="s">
        <v>363</v>
      </c>
      <c r="F222" s="96" t="s">
        <v>358</v>
      </c>
      <c r="G222" s="97" t="s">
        <v>592</v>
      </c>
      <c r="H222" s="97" t="s">
        <v>596</v>
      </c>
      <c r="I222" s="97">
        <v>300</v>
      </c>
      <c r="J222" s="93" t="s">
        <v>1592</v>
      </c>
      <c r="K222" s="98" t="s">
        <v>86</v>
      </c>
      <c r="L222" s="93" t="s">
        <v>627</v>
      </c>
      <c r="M222" s="84" t="s">
        <v>439</v>
      </c>
      <c r="N222" s="84" t="s">
        <v>371</v>
      </c>
      <c r="O222" s="84" t="s">
        <v>367</v>
      </c>
      <c r="P222" s="93" t="s">
        <v>361</v>
      </c>
      <c r="Q222" s="99" t="s">
        <v>560</v>
      </c>
      <c r="R222" s="100" t="s">
        <v>1234</v>
      </c>
      <c r="S222" s="101" t="s">
        <v>362</v>
      </c>
      <c r="T222" s="101" t="s">
        <v>362</v>
      </c>
      <c r="U222" s="99" t="s">
        <v>635</v>
      </c>
      <c r="V222" s="101" t="s">
        <v>103</v>
      </c>
      <c r="W222" s="101" t="s">
        <v>598</v>
      </c>
      <c r="X222" s="101" t="s">
        <v>103</v>
      </c>
      <c r="Y222" s="101" t="s">
        <v>103</v>
      </c>
      <c r="Z222" s="93" t="s">
        <v>1099</v>
      </c>
    </row>
    <row r="223" spans="1:26" ht="22.5" customHeight="1" x14ac:dyDescent="0.3">
      <c r="A223" s="91" t="s">
        <v>1545</v>
      </c>
      <c r="B223" s="92" t="s">
        <v>898</v>
      </c>
      <c r="C223" s="93" t="s">
        <v>383</v>
      </c>
      <c r="D223" s="94" t="s">
        <v>356</v>
      </c>
      <c r="E223" s="95" t="s">
        <v>363</v>
      </c>
      <c r="F223" s="96" t="s">
        <v>358</v>
      </c>
      <c r="G223" s="97" t="s">
        <v>592</v>
      </c>
      <c r="H223" s="97" t="s">
        <v>596</v>
      </c>
      <c r="I223" s="97">
        <v>300</v>
      </c>
      <c r="J223" s="93" t="s">
        <v>1592</v>
      </c>
      <c r="K223" s="98" t="s">
        <v>86</v>
      </c>
      <c r="L223" s="93" t="s">
        <v>627</v>
      </c>
      <c r="M223" s="84" t="s">
        <v>439</v>
      </c>
      <c r="N223" s="84" t="s">
        <v>371</v>
      </c>
      <c r="O223" s="84" t="s">
        <v>381</v>
      </c>
      <c r="P223" s="93" t="s">
        <v>361</v>
      </c>
      <c r="Q223" s="99" t="s">
        <v>560</v>
      </c>
      <c r="R223" s="100" t="s">
        <v>1234</v>
      </c>
      <c r="S223" s="101" t="s">
        <v>362</v>
      </c>
      <c r="T223" s="101" t="s">
        <v>362</v>
      </c>
      <c r="U223" s="99" t="s">
        <v>635</v>
      </c>
      <c r="V223" s="101" t="s">
        <v>103</v>
      </c>
      <c r="W223" s="101" t="s">
        <v>598</v>
      </c>
      <c r="X223" s="101" t="s">
        <v>103</v>
      </c>
      <c r="Y223" s="101" t="s">
        <v>103</v>
      </c>
      <c r="Z223" s="93" t="s">
        <v>1100</v>
      </c>
    </row>
    <row r="224" spans="1:26" ht="22.5" customHeight="1" x14ac:dyDescent="0.3">
      <c r="A224" s="91" t="s">
        <v>1546</v>
      </c>
      <c r="B224" s="92" t="s">
        <v>898</v>
      </c>
      <c r="C224" s="93" t="s">
        <v>383</v>
      </c>
      <c r="D224" s="94" t="s">
        <v>356</v>
      </c>
      <c r="E224" s="95" t="s">
        <v>363</v>
      </c>
      <c r="F224" s="96" t="s">
        <v>386</v>
      </c>
      <c r="G224" s="97" t="s">
        <v>636</v>
      </c>
      <c r="H224" s="97" t="s">
        <v>596</v>
      </c>
      <c r="I224" s="97">
        <v>600</v>
      </c>
      <c r="J224" s="93" t="s">
        <v>1592</v>
      </c>
      <c r="K224" s="98" t="s">
        <v>86</v>
      </c>
      <c r="L224" s="93" t="s">
        <v>627</v>
      </c>
      <c r="M224" s="84" t="s">
        <v>439</v>
      </c>
      <c r="N224" s="84" t="s">
        <v>371</v>
      </c>
      <c r="O224" s="84" t="s">
        <v>367</v>
      </c>
      <c r="P224" s="93" t="s">
        <v>361</v>
      </c>
      <c r="Q224" s="99" t="s">
        <v>560</v>
      </c>
      <c r="R224" s="100" t="s">
        <v>1234</v>
      </c>
      <c r="S224" s="101" t="s">
        <v>362</v>
      </c>
      <c r="T224" s="101" t="s">
        <v>362</v>
      </c>
      <c r="U224" s="99" t="s">
        <v>635</v>
      </c>
      <c r="V224" s="101" t="s">
        <v>103</v>
      </c>
      <c r="W224" s="101" t="s">
        <v>598</v>
      </c>
      <c r="X224" s="101" t="s">
        <v>103</v>
      </c>
      <c r="Y224" s="101" t="s">
        <v>103</v>
      </c>
      <c r="Z224" s="93" t="s">
        <v>1101</v>
      </c>
    </row>
    <row r="225" spans="1:26" ht="22.5" customHeight="1" x14ac:dyDescent="0.3">
      <c r="A225" s="91" t="s">
        <v>1547</v>
      </c>
      <c r="B225" s="92" t="s">
        <v>898</v>
      </c>
      <c r="C225" s="93" t="s">
        <v>383</v>
      </c>
      <c r="D225" s="94" t="s">
        <v>356</v>
      </c>
      <c r="E225" s="95" t="s">
        <v>363</v>
      </c>
      <c r="F225" s="96" t="s">
        <v>386</v>
      </c>
      <c r="G225" s="97" t="s">
        <v>636</v>
      </c>
      <c r="H225" s="97" t="s">
        <v>596</v>
      </c>
      <c r="I225" s="97">
        <v>600</v>
      </c>
      <c r="J225" s="93" t="s">
        <v>1592</v>
      </c>
      <c r="K225" s="98" t="s">
        <v>86</v>
      </c>
      <c r="L225" s="93" t="s">
        <v>627</v>
      </c>
      <c r="M225" s="84" t="s">
        <v>439</v>
      </c>
      <c r="N225" s="84" t="s">
        <v>385</v>
      </c>
      <c r="O225" s="84" t="s">
        <v>381</v>
      </c>
      <c r="P225" s="93" t="s">
        <v>361</v>
      </c>
      <c r="Q225" s="99" t="s">
        <v>560</v>
      </c>
      <c r="R225" s="100" t="s">
        <v>1234</v>
      </c>
      <c r="S225" s="101" t="s">
        <v>362</v>
      </c>
      <c r="T225" s="101" t="s">
        <v>362</v>
      </c>
      <c r="U225" s="99" t="s">
        <v>635</v>
      </c>
      <c r="V225" s="101" t="s">
        <v>103</v>
      </c>
      <c r="W225" s="101" t="s">
        <v>598</v>
      </c>
      <c r="X225" s="101" t="s">
        <v>103</v>
      </c>
      <c r="Y225" s="101" t="s">
        <v>103</v>
      </c>
      <c r="Z225" s="93" t="s">
        <v>1102</v>
      </c>
    </row>
    <row r="226" spans="1:26" ht="22.5" customHeight="1" x14ac:dyDescent="0.3">
      <c r="A226" s="91" t="s">
        <v>1614</v>
      </c>
      <c r="B226" s="92" t="s">
        <v>898</v>
      </c>
      <c r="C226" s="93" t="s">
        <v>383</v>
      </c>
      <c r="D226" s="94" t="s">
        <v>377</v>
      </c>
      <c r="E226" s="95" t="s">
        <v>363</v>
      </c>
      <c r="F226" s="96" t="s">
        <v>358</v>
      </c>
      <c r="G226" s="97" t="s">
        <v>592</v>
      </c>
      <c r="H226" s="97" t="s">
        <v>596</v>
      </c>
      <c r="I226" s="97">
        <v>300</v>
      </c>
      <c r="J226" s="93" t="s">
        <v>1592</v>
      </c>
      <c r="K226" s="98" t="s">
        <v>86</v>
      </c>
      <c r="L226" s="93" t="s">
        <v>627</v>
      </c>
      <c r="M226" s="84" t="s">
        <v>438</v>
      </c>
      <c r="N226" s="84" t="s">
        <v>359</v>
      </c>
      <c r="O226" s="84" t="s">
        <v>360</v>
      </c>
      <c r="P226" s="93" t="s">
        <v>1492</v>
      </c>
      <c r="Q226" s="99" t="s">
        <v>382</v>
      </c>
      <c r="R226" s="100" t="s">
        <v>1230</v>
      </c>
      <c r="S226" s="101" t="s">
        <v>362</v>
      </c>
      <c r="T226" s="101" t="s">
        <v>362</v>
      </c>
      <c r="U226" s="99" t="s">
        <v>635</v>
      </c>
      <c r="V226" s="101" t="s">
        <v>103</v>
      </c>
      <c r="W226" s="101" t="s">
        <v>598</v>
      </c>
      <c r="X226" s="101" t="s">
        <v>1493</v>
      </c>
      <c r="Y226" s="101" t="s">
        <v>103</v>
      </c>
      <c r="Z226" s="93" t="s">
        <v>1540</v>
      </c>
    </row>
    <row r="227" spans="1:26" ht="22.5" customHeight="1" x14ac:dyDescent="0.3">
      <c r="A227" s="91" t="s">
        <v>1615</v>
      </c>
      <c r="B227" s="92" t="s">
        <v>898</v>
      </c>
      <c r="C227" s="93" t="s">
        <v>383</v>
      </c>
      <c r="D227" s="94" t="s">
        <v>377</v>
      </c>
      <c r="E227" s="95" t="s">
        <v>363</v>
      </c>
      <c r="F227" s="96" t="s">
        <v>358</v>
      </c>
      <c r="G227" s="97" t="s">
        <v>592</v>
      </c>
      <c r="H227" s="97" t="s">
        <v>596</v>
      </c>
      <c r="I227" s="97">
        <v>300</v>
      </c>
      <c r="J227" s="93" t="s">
        <v>1592</v>
      </c>
      <c r="K227" s="98" t="s">
        <v>86</v>
      </c>
      <c r="L227" s="93" t="s">
        <v>627</v>
      </c>
      <c r="M227" s="84" t="s">
        <v>438</v>
      </c>
      <c r="N227" s="84" t="s">
        <v>359</v>
      </c>
      <c r="O227" s="84" t="s">
        <v>360</v>
      </c>
      <c r="P227" s="93" t="s">
        <v>1492</v>
      </c>
      <c r="Q227" s="99" t="s">
        <v>560</v>
      </c>
      <c r="R227" s="100" t="s">
        <v>1230</v>
      </c>
      <c r="S227" s="101" t="s">
        <v>362</v>
      </c>
      <c r="T227" s="101" t="s">
        <v>362</v>
      </c>
      <c r="U227" s="99" t="s">
        <v>635</v>
      </c>
      <c r="V227" s="101" t="s">
        <v>103</v>
      </c>
      <c r="W227" s="101" t="s">
        <v>598</v>
      </c>
      <c r="X227" s="101" t="s">
        <v>1493</v>
      </c>
      <c r="Y227" s="101" t="s">
        <v>103</v>
      </c>
      <c r="Z227" s="93" t="s">
        <v>1541</v>
      </c>
    </row>
    <row r="228" spans="1:26" ht="22.5" customHeight="1" x14ac:dyDescent="0.3">
      <c r="A228" s="91" t="s">
        <v>1616</v>
      </c>
      <c r="B228" s="92" t="s">
        <v>898</v>
      </c>
      <c r="C228" s="93" t="s">
        <v>383</v>
      </c>
      <c r="D228" s="94" t="s">
        <v>377</v>
      </c>
      <c r="E228" s="95" t="s">
        <v>363</v>
      </c>
      <c r="F228" s="96" t="s">
        <v>358</v>
      </c>
      <c r="G228" s="97" t="s">
        <v>592</v>
      </c>
      <c r="H228" s="97" t="s">
        <v>596</v>
      </c>
      <c r="I228" s="97">
        <v>300</v>
      </c>
      <c r="J228" s="93" t="s">
        <v>1592</v>
      </c>
      <c r="K228" s="98" t="s">
        <v>86</v>
      </c>
      <c r="L228" s="93" t="s">
        <v>627</v>
      </c>
      <c r="M228" s="84" t="s">
        <v>438</v>
      </c>
      <c r="N228" s="84" t="s">
        <v>371</v>
      </c>
      <c r="O228" s="84" t="s">
        <v>367</v>
      </c>
      <c r="P228" s="93" t="s">
        <v>1492</v>
      </c>
      <c r="Q228" s="99" t="s">
        <v>560</v>
      </c>
      <c r="R228" s="100" t="s">
        <v>1230</v>
      </c>
      <c r="S228" s="101" t="s">
        <v>362</v>
      </c>
      <c r="T228" s="101" t="s">
        <v>362</v>
      </c>
      <c r="U228" s="99" t="s">
        <v>635</v>
      </c>
      <c r="V228" s="101" t="s">
        <v>103</v>
      </c>
      <c r="W228" s="101" t="s">
        <v>598</v>
      </c>
      <c r="X228" s="101" t="s">
        <v>1493</v>
      </c>
      <c r="Y228" s="101" t="s">
        <v>103</v>
      </c>
      <c r="Z228" s="93" t="s">
        <v>1542</v>
      </c>
    </row>
    <row r="229" spans="1:26" ht="22.5" customHeight="1" x14ac:dyDescent="0.3">
      <c r="A229" s="91" t="s">
        <v>1617</v>
      </c>
      <c r="B229" s="92" t="s">
        <v>898</v>
      </c>
      <c r="C229" s="93" t="s">
        <v>383</v>
      </c>
      <c r="D229" s="94" t="s">
        <v>377</v>
      </c>
      <c r="E229" s="95" t="s">
        <v>363</v>
      </c>
      <c r="F229" s="96" t="s">
        <v>358</v>
      </c>
      <c r="G229" s="97" t="s">
        <v>592</v>
      </c>
      <c r="H229" s="97" t="s">
        <v>596</v>
      </c>
      <c r="I229" s="97">
        <v>300</v>
      </c>
      <c r="J229" s="93" t="s">
        <v>1592</v>
      </c>
      <c r="K229" s="98" t="s">
        <v>86</v>
      </c>
      <c r="L229" s="93" t="s">
        <v>627</v>
      </c>
      <c r="M229" s="84" t="s">
        <v>439</v>
      </c>
      <c r="N229" s="84" t="s">
        <v>371</v>
      </c>
      <c r="O229" s="84" t="s">
        <v>367</v>
      </c>
      <c r="P229" s="93" t="s">
        <v>1492</v>
      </c>
      <c r="Q229" s="99" t="s">
        <v>382</v>
      </c>
      <c r="R229" s="100" t="s">
        <v>1230</v>
      </c>
      <c r="S229" s="101" t="s">
        <v>362</v>
      </c>
      <c r="T229" s="101" t="s">
        <v>362</v>
      </c>
      <c r="U229" s="99" t="s">
        <v>635</v>
      </c>
      <c r="V229" s="101" t="s">
        <v>103</v>
      </c>
      <c r="W229" s="101" t="s">
        <v>598</v>
      </c>
      <c r="X229" s="101" t="s">
        <v>1493</v>
      </c>
      <c r="Y229" s="101" t="s">
        <v>103</v>
      </c>
      <c r="Z229" s="93" t="s">
        <v>1543</v>
      </c>
    </row>
    <row r="230" spans="1:26" ht="22.5" customHeight="1" x14ac:dyDescent="0.3">
      <c r="A230" s="91" t="s">
        <v>1618</v>
      </c>
      <c r="B230" s="92" t="s">
        <v>898</v>
      </c>
      <c r="C230" s="93" t="s">
        <v>383</v>
      </c>
      <c r="D230" s="94" t="s">
        <v>377</v>
      </c>
      <c r="E230" s="95" t="s">
        <v>363</v>
      </c>
      <c r="F230" s="96" t="s">
        <v>358</v>
      </c>
      <c r="G230" s="97" t="s">
        <v>592</v>
      </c>
      <c r="H230" s="97" t="s">
        <v>596</v>
      </c>
      <c r="I230" s="97">
        <v>300</v>
      </c>
      <c r="J230" s="93" t="s">
        <v>1592</v>
      </c>
      <c r="K230" s="98" t="s">
        <v>86</v>
      </c>
      <c r="L230" s="93" t="s">
        <v>627</v>
      </c>
      <c r="M230" s="84" t="s">
        <v>439</v>
      </c>
      <c r="N230" s="84" t="s">
        <v>371</v>
      </c>
      <c r="O230" s="84" t="s">
        <v>367</v>
      </c>
      <c r="P230" s="93" t="s">
        <v>1492</v>
      </c>
      <c r="Q230" s="99" t="s">
        <v>560</v>
      </c>
      <c r="R230" s="100" t="s">
        <v>1234</v>
      </c>
      <c r="S230" s="101" t="s">
        <v>362</v>
      </c>
      <c r="T230" s="101" t="s">
        <v>362</v>
      </c>
      <c r="U230" s="99" t="s">
        <v>635</v>
      </c>
      <c r="V230" s="101" t="s">
        <v>103</v>
      </c>
      <c r="W230" s="101" t="s">
        <v>598</v>
      </c>
      <c r="X230" s="101" t="s">
        <v>1493</v>
      </c>
      <c r="Y230" s="101" t="s">
        <v>103</v>
      </c>
      <c r="Z230" s="93" t="s">
        <v>1544</v>
      </c>
    </row>
    <row r="231" spans="1:26" ht="22.5" customHeight="1" x14ac:dyDescent="0.3">
      <c r="A231" s="91" t="s">
        <v>1619</v>
      </c>
      <c r="B231" s="92" t="s">
        <v>898</v>
      </c>
      <c r="C231" s="93" t="s">
        <v>383</v>
      </c>
      <c r="D231" s="94" t="s">
        <v>377</v>
      </c>
      <c r="E231" s="95" t="s">
        <v>363</v>
      </c>
      <c r="F231" s="96" t="s">
        <v>358</v>
      </c>
      <c r="G231" s="97" t="s">
        <v>592</v>
      </c>
      <c r="H231" s="97" t="s">
        <v>596</v>
      </c>
      <c r="I231" s="97">
        <v>300</v>
      </c>
      <c r="J231" s="93" t="s">
        <v>1592</v>
      </c>
      <c r="K231" s="98" t="s">
        <v>86</v>
      </c>
      <c r="L231" s="93" t="s">
        <v>627</v>
      </c>
      <c r="M231" s="84" t="s">
        <v>439</v>
      </c>
      <c r="N231" s="84" t="s">
        <v>371</v>
      </c>
      <c r="O231" s="84" t="s">
        <v>381</v>
      </c>
      <c r="P231" s="93" t="s">
        <v>1492</v>
      </c>
      <c r="Q231" s="99" t="s">
        <v>560</v>
      </c>
      <c r="R231" s="100" t="s">
        <v>1234</v>
      </c>
      <c r="S231" s="101" t="s">
        <v>362</v>
      </c>
      <c r="T231" s="101" t="s">
        <v>362</v>
      </c>
      <c r="U231" s="99" t="s">
        <v>635</v>
      </c>
      <c r="V231" s="101" t="s">
        <v>103</v>
      </c>
      <c r="W231" s="101" t="s">
        <v>598</v>
      </c>
      <c r="X231" s="101" t="s">
        <v>1493</v>
      </c>
      <c r="Y231" s="101" t="s">
        <v>103</v>
      </c>
      <c r="Z231" s="93" t="s">
        <v>1545</v>
      </c>
    </row>
    <row r="232" spans="1:26" ht="22.5" customHeight="1" x14ac:dyDescent="0.3">
      <c r="A232" s="91" t="s">
        <v>1620</v>
      </c>
      <c r="B232" s="92" t="s">
        <v>898</v>
      </c>
      <c r="C232" s="93" t="s">
        <v>383</v>
      </c>
      <c r="D232" s="94" t="s">
        <v>377</v>
      </c>
      <c r="E232" s="95" t="s">
        <v>363</v>
      </c>
      <c r="F232" s="96" t="s">
        <v>386</v>
      </c>
      <c r="G232" s="97" t="s">
        <v>636</v>
      </c>
      <c r="H232" s="97" t="s">
        <v>596</v>
      </c>
      <c r="I232" s="97">
        <v>600</v>
      </c>
      <c r="J232" s="93" t="s">
        <v>1592</v>
      </c>
      <c r="K232" s="98" t="s">
        <v>86</v>
      </c>
      <c r="L232" s="93" t="s">
        <v>627</v>
      </c>
      <c r="M232" s="84" t="s">
        <v>439</v>
      </c>
      <c r="N232" s="84" t="s">
        <v>371</v>
      </c>
      <c r="O232" s="84" t="s">
        <v>367</v>
      </c>
      <c r="P232" s="93" t="s">
        <v>1492</v>
      </c>
      <c r="Q232" s="99" t="s">
        <v>560</v>
      </c>
      <c r="R232" s="100" t="s">
        <v>1234</v>
      </c>
      <c r="S232" s="101" t="s">
        <v>362</v>
      </c>
      <c r="T232" s="101" t="s">
        <v>362</v>
      </c>
      <c r="U232" s="99" t="s">
        <v>635</v>
      </c>
      <c r="V232" s="101" t="s">
        <v>103</v>
      </c>
      <c r="W232" s="101" t="s">
        <v>598</v>
      </c>
      <c r="X232" s="101" t="s">
        <v>1493</v>
      </c>
      <c r="Y232" s="101" t="s">
        <v>103</v>
      </c>
      <c r="Z232" s="93" t="s">
        <v>1546</v>
      </c>
    </row>
    <row r="233" spans="1:26" ht="22.5" customHeight="1" x14ac:dyDescent="0.3">
      <c r="A233" s="91" t="s">
        <v>1621</v>
      </c>
      <c r="B233" s="92" t="s">
        <v>898</v>
      </c>
      <c r="C233" s="93" t="s">
        <v>383</v>
      </c>
      <c r="D233" s="94" t="s">
        <v>377</v>
      </c>
      <c r="E233" s="95" t="s">
        <v>363</v>
      </c>
      <c r="F233" s="96" t="s">
        <v>386</v>
      </c>
      <c r="G233" s="97" t="s">
        <v>636</v>
      </c>
      <c r="H233" s="97" t="s">
        <v>596</v>
      </c>
      <c r="I233" s="97">
        <v>600</v>
      </c>
      <c r="J233" s="93" t="s">
        <v>1592</v>
      </c>
      <c r="K233" s="98" t="s">
        <v>86</v>
      </c>
      <c r="L233" s="93" t="s">
        <v>627</v>
      </c>
      <c r="M233" s="84" t="s">
        <v>439</v>
      </c>
      <c r="N233" s="84" t="s">
        <v>385</v>
      </c>
      <c r="O233" s="84" t="s">
        <v>381</v>
      </c>
      <c r="P233" s="93" t="s">
        <v>1492</v>
      </c>
      <c r="Q233" s="99" t="s">
        <v>560</v>
      </c>
      <c r="R233" s="100" t="s">
        <v>1234</v>
      </c>
      <c r="S233" s="101" t="s">
        <v>362</v>
      </c>
      <c r="T233" s="101" t="s">
        <v>362</v>
      </c>
      <c r="U233" s="99" t="s">
        <v>635</v>
      </c>
      <c r="V233" s="101" t="s">
        <v>103</v>
      </c>
      <c r="W233" s="101" t="s">
        <v>598</v>
      </c>
      <c r="X233" s="101" t="s">
        <v>1493</v>
      </c>
      <c r="Y233" s="101" t="s">
        <v>103</v>
      </c>
      <c r="Z233" s="93" t="s">
        <v>1547</v>
      </c>
    </row>
    <row r="234" spans="1:26" ht="22.5" customHeight="1" x14ac:dyDescent="0.3">
      <c r="A234" s="91" t="s">
        <v>71</v>
      </c>
      <c r="B234" s="92" t="s">
        <v>620</v>
      </c>
      <c r="C234" s="93" t="s">
        <v>383</v>
      </c>
      <c r="D234" s="94" t="s">
        <v>356</v>
      </c>
      <c r="E234" s="95" t="s">
        <v>363</v>
      </c>
      <c r="F234" s="96" t="s">
        <v>386</v>
      </c>
      <c r="G234" s="97" t="s">
        <v>636</v>
      </c>
      <c r="H234" s="97" t="s">
        <v>596</v>
      </c>
      <c r="I234" s="97">
        <v>600</v>
      </c>
      <c r="J234" s="93" t="s">
        <v>1592</v>
      </c>
      <c r="K234" s="98" t="s">
        <v>86</v>
      </c>
      <c r="L234" s="93" t="s">
        <v>634</v>
      </c>
      <c r="M234" s="84" t="s">
        <v>389</v>
      </c>
      <c r="N234" s="84" t="s">
        <v>371</v>
      </c>
      <c r="O234" s="84" t="s">
        <v>367</v>
      </c>
      <c r="P234" s="93" t="s">
        <v>361</v>
      </c>
      <c r="Q234" s="99" t="s">
        <v>560</v>
      </c>
      <c r="R234" s="100" t="s">
        <v>1235</v>
      </c>
      <c r="S234" s="101" t="s">
        <v>362</v>
      </c>
      <c r="T234" s="101" t="s">
        <v>362</v>
      </c>
      <c r="U234" s="99" t="s">
        <v>635</v>
      </c>
      <c r="V234" s="101" t="s">
        <v>103</v>
      </c>
      <c r="W234" s="101" t="s">
        <v>598</v>
      </c>
      <c r="X234" s="101" t="s">
        <v>103</v>
      </c>
      <c r="Y234" s="101" t="s">
        <v>103</v>
      </c>
      <c r="Z234" s="93" t="s">
        <v>59</v>
      </c>
    </row>
    <row r="235" spans="1:26" ht="37.5" customHeight="1" x14ac:dyDescent="0.3">
      <c r="A235" s="102" t="s">
        <v>355</v>
      </c>
      <c r="B235" s="103"/>
      <c r="C235" s="103"/>
      <c r="D235" s="103"/>
      <c r="E235" s="105"/>
      <c r="F235" s="103"/>
      <c r="G235" s="104"/>
      <c r="H235" s="104"/>
      <c r="I235" s="104"/>
      <c r="J235" s="103"/>
      <c r="K235" s="103"/>
      <c r="L235" s="103"/>
      <c r="M235" s="103"/>
      <c r="N235" s="103"/>
      <c r="O235" s="103"/>
      <c r="P235" s="103"/>
      <c r="Q235" s="105"/>
      <c r="R235" s="105"/>
      <c r="S235" s="105"/>
      <c r="T235" s="105"/>
      <c r="U235" s="105"/>
      <c r="V235" s="105"/>
      <c r="W235" s="103"/>
      <c r="X235" s="105"/>
      <c r="Y235" s="105"/>
      <c r="Z235" s="103"/>
    </row>
    <row r="236" spans="1:26" ht="22.5" customHeight="1" x14ac:dyDescent="0.3">
      <c r="A236" s="91" t="s">
        <v>1103</v>
      </c>
      <c r="B236" s="92" t="s">
        <v>621</v>
      </c>
      <c r="C236" s="93" t="s">
        <v>355</v>
      </c>
      <c r="D236" s="94" t="s">
        <v>356</v>
      </c>
      <c r="E236" s="95" t="s">
        <v>357</v>
      </c>
      <c r="F236" s="96" t="s">
        <v>358</v>
      </c>
      <c r="G236" s="97" t="s">
        <v>592</v>
      </c>
      <c r="H236" s="97" t="s">
        <v>596</v>
      </c>
      <c r="I236" s="97">
        <v>300</v>
      </c>
      <c r="J236" s="93" t="s">
        <v>1592</v>
      </c>
      <c r="K236" s="98" t="s">
        <v>86</v>
      </c>
      <c r="L236" s="93" t="s">
        <v>633</v>
      </c>
      <c r="M236" s="84" t="s">
        <v>580</v>
      </c>
      <c r="N236" s="84" t="s">
        <v>371</v>
      </c>
      <c r="O236" s="84" t="s">
        <v>360</v>
      </c>
      <c r="P236" s="93" t="s">
        <v>361</v>
      </c>
      <c r="Q236" s="99" t="s">
        <v>382</v>
      </c>
      <c r="R236" s="100" t="s">
        <v>1230</v>
      </c>
      <c r="S236" s="101" t="s">
        <v>362</v>
      </c>
      <c r="T236" s="101" t="s">
        <v>362</v>
      </c>
      <c r="U236" s="99" t="s">
        <v>635</v>
      </c>
      <c r="V236" s="101" t="s">
        <v>103</v>
      </c>
      <c r="W236" s="101" t="s">
        <v>598</v>
      </c>
      <c r="X236" s="101" t="s">
        <v>103</v>
      </c>
      <c r="Y236" s="101" t="s">
        <v>103</v>
      </c>
      <c r="Z236" s="93" t="s">
        <v>1852</v>
      </c>
    </row>
    <row r="237" spans="1:26" ht="22.5" customHeight="1" x14ac:dyDescent="0.3">
      <c r="A237" s="91" t="s">
        <v>1259</v>
      </c>
      <c r="B237" s="92" t="s">
        <v>1299</v>
      </c>
      <c r="C237" s="93" t="s">
        <v>355</v>
      </c>
      <c r="D237" s="94" t="s">
        <v>364</v>
      </c>
      <c r="E237" s="95" t="s">
        <v>357</v>
      </c>
      <c r="F237" s="96" t="s">
        <v>358</v>
      </c>
      <c r="G237" s="97" t="s">
        <v>592</v>
      </c>
      <c r="H237" s="97" t="s">
        <v>596</v>
      </c>
      <c r="I237" s="97">
        <v>300</v>
      </c>
      <c r="J237" s="93" t="s">
        <v>1592</v>
      </c>
      <c r="K237" s="98" t="s">
        <v>86</v>
      </c>
      <c r="L237" s="93" t="s">
        <v>985</v>
      </c>
      <c r="M237" s="84" t="s">
        <v>1166</v>
      </c>
      <c r="N237" s="84" t="s">
        <v>371</v>
      </c>
      <c r="O237" s="84" t="s">
        <v>367</v>
      </c>
      <c r="P237" s="93" t="s">
        <v>361</v>
      </c>
      <c r="Q237" s="99" t="s">
        <v>560</v>
      </c>
      <c r="R237" s="100" t="s">
        <v>1230</v>
      </c>
      <c r="S237" s="101" t="s">
        <v>362</v>
      </c>
      <c r="T237" s="101" t="s">
        <v>362</v>
      </c>
      <c r="U237" s="99" t="s">
        <v>897</v>
      </c>
      <c r="V237" s="101" t="s">
        <v>103</v>
      </c>
      <c r="W237" s="101" t="s">
        <v>598</v>
      </c>
      <c r="X237" s="101" t="s">
        <v>103</v>
      </c>
      <c r="Y237" s="101" t="s">
        <v>103</v>
      </c>
      <c r="Z237" s="93" t="s">
        <v>1511</v>
      </c>
    </row>
    <row r="238" spans="1:26" ht="22.5" customHeight="1" x14ac:dyDescent="0.3">
      <c r="A238" s="91" t="s">
        <v>1260</v>
      </c>
      <c r="B238" s="92" t="s">
        <v>1299</v>
      </c>
      <c r="C238" s="93" t="s">
        <v>355</v>
      </c>
      <c r="D238" s="94" t="s">
        <v>364</v>
      </c>
      <c r="E238" s="95" t="s">
        <v>357</v>
      </c>
      <c r="F238" s="96" t="s">
        <v>358</v>
      </c>
      <c r="G238" s="97" t="s">
        <v>592</v>
      </c>
      <c r="H238" s="97" t="s">
        <v>596</v>
      </c>
      <c r="I238" s="97">
        <v>300</v>
      </c>
      <c r="J238" s="93" t="s">
        <v>1592</v>
      </c>
      <c r="K238" s="98" t="s">
        <v>86</v>
      </c>
      <c r="L238" s="93" t="s">
        <v>985</v>
      </c>
      <c r="M238" s="84" t="s">
        <v>1165</v>
      </c>
      <c r="N238" s="84" t="s">
        <v>371</v>
      </c>
      <c r="O238" s="84" t="s">
        <v>367</v>
      </c>
      <c r="P238" s="93" t="s">
        <v>361</v>
      </c>
      <c r="Q238" s="99" t="s">
        <v>545</v>
      </c>
      <c r="R238" s="100" t="s">
        <v>1230</v>
      </c>
      <c r="S238" s="101" t="s">
        <v>362</v>
      </c>
      <c r="T238" s="101" t="s">
        <v>362</v>
      </c>
      <c r="U238" s="99" t="s">
        <v>897</v>
      </c>
      <c r="V238" s="101" t="s">
        <v>103</v>
      </c>
      <c r="W238" s="101" t="s">
        <v>598</v>
      </c>
      <c r="X238" s="101" t="s">
        <v>103</v>
      </c>
      <c r="Y238" s="101" t="s">
        <v>103</v>
      </c>
      <c r="Z238" s="93" t="s">
        <v>1263</v>
      </c>
    </row>
    <row r="239" spans="1:26" ht="22.5" customHeight="1" x14ac:dyDescent="0.3">
      <c r="A239" s="91" t="s">
        <v>1170</v>
      </c>
      <c r="B239" s="92" t="s">
        <v>899</v>
      </c>
      <c r="C239" s="93" t="s">
        <v>355</v>
      </c>
      <c r="D239" s="94" t="s">
        <v>364</v>
      </c>
      <c r="E239" s="95" t="s">
        <v>357</v>
      </c>
      <c r="F239" s="96" t="s">
        <v>437</v>
      </c>
      <c r="G239" s="97" t="s">
        <v>592</v>
      </c>
      <c r="H239" s="97" t="s">
        <v>596</v>
      </c>
      <c r="I239" s="97">
        <v>300</v>
      </c>
      <c r="J239" s="93" t="s">
        <v>1592</v>
      </c>
      <c r="K239" s="98" t="s">
        <v>1666</v>
      </c>
      <c r="L239" s="93" t="s">
        <v>627</v>
      </c>
      <c r="M239" s="84" t="s">
        <v>438</v>
      </c>
      <c r="N239" s="84" t="s">
        <v>359</v>
      </c>
      <c r="O239" s="84" t="s">
        <v>360</v>
      </c>
      <c r="P239" s="93" t="s">
        <v>361</v>
      </c>
      <c r="Q239" s="99" t="s">
        <v>382</v>
      </c>
      <c r="R239" s="100" t="s">
        <v>1230</v>
      </c>
      <c r="S239" s="101" t="s">
        <v>362</v>
      </c>
      <c r="T239" s="101" t="s">
        <v>362</v>
      </c>
      <c r="U239" s="99" t="s">
        <v>897</v>
      </c>
      <c r="V239" s="101" t="s">
        <v>103</v>
      </c>
      <c r="W239" s="101" t="s">
        <v>598</v>
      </c>
      <c r="X239" s="101" t="s">
        <v>103</v>
      </c>
      <c r="Y239" s="101" t="s">
        <v>103</v>
      </c>
      <c r="Z239" s="93" t="s">
        <v>806</v>
      </c>
    </row>
    <row r="240" spans="1:26" ht="22.5" customHeight="1" x14ac:dyDescent="0.3">
      <c r="A240" s="91" t="s">
        <v>1171</v>
      </c>
      <c r="B240" s="92" t="s">
        <v>899</v>
      </c>
      <c r="C240" s="93" t="s">
        <v>355</v>
      </c>
      <c r="D240" s="94" t="s">
        <v>364</v>
      </c>
      <c r="E240" s="95" t="s">
        <v>357</v>
      </c>
      <c r="F240" s="96" t="s">
        <v>437</v>
      </c>
      <c r="G240" s="97" t="s">
        <v>592</v>
      </c>
      <c r="H240" s="97" t="s">
        <v>596</v>
      </c>
      <c r="I240" s="97">
        <v>300</v>
      </c>
      <c r="J240" s="93" t="s">
        <v>1592</v>
      </c>
      <c r="K240" s="98" t="s">
        <v>1666</v>
      </c>
      <c r="L240" s="93" t="s">
        <v>627</v>
      </c>
      <c r="M240" s="84" t="s">
        <v>438</v>
      </c>
      <c r="N240" s="84" t="s">
        <v>371</v>
      </c>
      <c r="O240" s="84" t="s">
        <v>367</v>
      </c>
      <c r="P240" s="93" t="s">
        <v>361</v>
      </c>
      <c r="Q240" s="99" t="s">
        <v>560</v>
      </c>
      <c r="R240" s="100" t="s">
        <v>1230</v>
      </c>
      <c r="S240" s="101" t="s">
        <v>362</v>
      </c>
      <c r="T240" s="101" t="s">
        <v>362</v>
      </c>
      <c r="U240" s="99" t="s">
        <v>897</v>
      </c>
      <c r="V240" s="101" t="s">
        <v>103</v>
      </c>
      <c r="W240" s="101" t="s">
        <v>598</v>
      </c>
      <c r="X240" s="101" t="s">
        <v>103</v>
      </c>
      <c r="Y240" s="101" t="s">
        <v>103</v>
      </c>
      <c r="Z240" s="93" t="s">
        <v>807</v>
      </c>
    </row>
    <row r="241" spans="1:26" ht="22.5" customHeight="1" x14ac:dyDescent="0.3">
      <c r="A241" s="91" t="s">
        <v>1172</v>
      </c>
      <c r="B241" s="92" t="s">
        <v>899</v>
      </c>
      <c r="C241" s="93" t="s">
        <v>355</v>
      </c>
      <c r="D241" s="94" t="s">
        <v>364</v>
      </c>
      <c r="E241" s="95" t="s">
        <v>357</v>
      </c>
      <c r="F241" s="96" t="s">
        <v>437</v>
      </c>
      <c r="G241" s="97" t="s">
        <v>592</v>
      </c>
      <c r="H241" s="97" t="s">
        <v>596</v>
      </c>
      <c r="I241" s="97">
        <v>300</v>
      </c>
      <c r="J241" s="93" t="s">
        <v>1592</v>
      </c>
      <c r="K241" s="98" t="s">
        <v>1666</v>
      </c>
      <c r="L241" s="93" t="s">
        <v>627</v>
      </c>
      <c r="M241" s="84" t="s">
        <v>439</v>
      </c>
      <c r="N241" s="84" t="s">
        <v>371</v>
      </c>
      <c r="O241" s="84" t="s">
        <v>367</v>
      </c>
      <c r="P241" s="93" t="s">
        <v>361</v>
      </c>
      <c r="Q241" s="99" t="s">
        <v>560</v>
      </c>
      <c r="R241" s="100" t="s">
        <v>1230</v>
      </c>
      <c r="S241" s="101" t="s">
        <v>362</v>
      </c>
      <c r="T241" s="101" t="s">
        <v>362</v>
      </c>
      <c r="U241" s="99" t="s">
        <v>897</v>
      </c>
      <c r="V241" s="101" t="s">
        <v>103</v>
      </c>
      <c r="W241" s="101" t="s">
        <v>598</v>
      </c>
      <c r="X241" s="101" t="s">
        <v>103</v>
      </c>
      <c r="Y241" s="101" t="s">
        <v>103</v>
      </c>
      <c r="Z241" s="93" t="s">
        <v>808</v>
      </c>
    </row>
    <row r="242" spans="1:26" ht="22.5" customHeight="1" x14ac:dyDescent="0.3">
      <c r="A242" s="91" t="s">
        <v>1468</v>
      </c>
      <c r="B242" s="92" t="s">
        <v>899</v>
      </c>
      <c r="C242" s="93" t="s">
        <v>355</v>
      </c>
      <c r="D242" s="94" t="s">
        <v>364</v>
      </c>
      <c r="E242" s="95" t="s">
        <v>357</v>
      </c>
      <c r="F242" s="96" t="s">
        <v>437</v>
      </c>
      <c r="G242" s="97" t="s">
        <v>592</v>
      </c>
      <c r="H242" s="97" t="s">
        <v>596</v>
      </c>
      <c r="I242" s="97">
        <v>300</v>
      </c>
      <c r="J242" s="93" t="s">
        <v>1592</v>
      </c>
      <c r="K242" s="98" t="s">
        <v>1666</v>
      </c>
      <c r="L242" s="93" t="s">
        <v>627</v>
      </c>
      <c r="M242" s="84" t="s">
        <v>439</v>
      </c>
      <c r="N242" s="84" t="s">
        <v>371</v>
      </c>
      <c r="O242" s="84" t="s">
        <v>367</v>
      </c>
      <c r="P242" s="93" t="s">
        <v>361</v>
      </c>
      <c r="Q242" s="99" t="s">
        <v>545</v>
      </c>
      <c r="R242" s="100" t="s">
        <v>1230</v>
      </c>
      <c r="S242" s="101" t="s">
        <v>362</v>
      </c>
      <c r="T242" s="101" t="s">
        <v>362</v>
      </c>
      <c r="U242" s="99" t="s">
        <v>897</v>
      </c>
      <c r="V242" s="101" t="s">
        <v>103</v>
      </c>
      <c r="W242" s="101" t="s">
        <v>598</v>
      </c>
      <c r="X242" s="101" t="s">
        <v>103</v>
      </c>
      <c r="Y242" s="101" t="s">
        <v>103</v>
      </c>
      <c r="Z242" s="93" t="s">
        <v>809</v>
      </c>
    </row>
    <row r="243" spans="1:26" ht="22.5" customHeight="1" x14ac:dyDescent="0.3">
      <c r="A243" s="91" t="s">
        <v>1173</v>
      </c>
      <c r="B243" s="92" t="s">
        <v>899</v>
      </c>
      <c r="C243" s="93" t="s">
        <v>355</v>
      </c>
      <c r="D243" s="94" t="s">
        <v>364</v>
      </c>
      <c r="E243" s="95" t="s">
        <v>357</v>
      </c>
      <c r="F243" s="96" t="s">
        <v>437</v>
      </c>
      <c r="G243" s="97" t="s">
        <v>592</v>
      </c>
      <c r="H243" s="97" t="s">
        <v>596</v>
      </c>
      <c r="I243" s="97">
        <v>300</v>
      </c>
      <c r="J243" s="93" t="s">
        <v>1592</v>
      </c>
      <c r="K243" s="98" t="s">
        <v>814</v>
      </c>
      <c r="L243" s="93" t="s">
        <v>627</v>
      </c>
      <c r="M243" s="84" t="s">
        <v>438</v>
      </c>
      <c r="N243" s="84" t="s">
        <v>371</v>
      </c>
      <c r="O243" s="84" t="s">
        <v>367</v>
      </c>
      <c r="P243" s="93" t="s">
        <v>361</v>
      </c>
      <c r="Q243" s="99" t="s">
        <v>560</v>
      </c>
      <c r="R243" s="100" t="s">
        <v>1230</v>
      </c>
      <c r="S243" s="101" t="s">
        <v>362</v>
      </c>
      <c r="T243" s="101" t="s">
        <v>362</v>
      </c>
      <c r="U243" s="99" t="s">
        <v>897</v>
      </c>
      <c r="V243" s="101" t="s">
        <v>103</v>
      </c>
      <c r="W243" s="101" t="s">
        <v>598</v>
      </c>
      <c r="X243" s="101" t="s">
        <v>103</v>
      </c>
      <c r="Y243" s="101" t="s">
        <v>103</v>
      </c>
      <c r="Z243" s="93" t="s">
        <v>810</v>
      </c>
    </row>
    <row r="244" spans="1:26" ht="22.5" customHeight="1" x14ac:dyDescent="0.3">
      <c r="A244" s="91" t="s">
        <v>1174</v>
      </c>
      <c r="B244" s="92" t="s">
        <v>899</v>
      </c>
      <c r="C244" s="93" t="s">
        <v>355</v>
      </c>
      <c r="D244" s="94" t="s">
        <v>364</v>
      </c>
      <c r="E244" s="95" t="s">
        <v>357</v>
      </c>
      <c r="F244" s="96" t="s">
        <v>437</v>
      </c>
      <c r="G244" s="97" t="s">
        <v>592</v>
      </c>
      <c r="H244" s="97" t="s">
        <v>596</v>
      </c>
      <c r="I244" s="97">
        <v>300</v>
      </c>
      <c r="J244" s="93" t="s">
        <v>1592</v>
      </c>
      <c r="K244" s="98" t="s">
        <v>814</v>
      </c>
      <c r="L244" s="93" t="s">
        <v>627</v>
      </c>
      <c r="M244" s="84" t="s">
        <v>439</v>
      </c>
      <c r="N244" s="84" t="s">
        <v>371</v>
      </c>
      <c r="O244" s="84" t="s">
        <v>367</v>
      </c>
      <c r="P244" s="93" t="s">
        <v>361</v>
      </c>
      <c r="Q244" s="99" t="s">
        <v>560</v>
      </c>
      <c r="R244" s="100" t="s">
        <v>1230</v>
      </c>
      <c r="S244" s="101" t="s">
        <v>362</v>
      </c>
      <c r="T244" s="101" t="s">
        <v>362</v>
      </c>
      <c r="U244" s="99" t="s">
        <v>897</v>
      </c>
      <c r="V244" s="101" t="s">
        <v>103</v>
      </c>
      <c r="W244" s="101" t="s">
        <v>598</v>
      </c>
      <c r="X244" s="101" t="s">
        <v>103</v>
      </c>
      <c r="Y244" s="101" t="s">
        <v>103</v>
      </c>
      <c r="Z244" s="93" t="s">
        <v>811</v>
      </c>
    </row>
    <row r="245" spans="1:26" ht="22.5" customHeight="1" x14ac:dyDescent="0.3">
      <c r="A245" s="91" t="s">
        <v>301</v>
      </c>
      <c r="B245" s="92" t="s">
        <v>622</v>
      </c>
      <c r="C245" s="93" t="s">
        <v>355</v>
      </c>
      <c r="D245" s="94" t="s">
        <v>356</v>
      </c>
      <c r="E245" s="95" t="s">
        <v>357</v>
      </c>
      <c r="F245" s="96" t="s">
        <v>358</v>
      </c>
      <c r="G245" s="97" t="s">
        <v>597</v>
      </c>
      <c r="H245" s="97" t="s">
        <v>601</v>
      </c>
      <c r="I245" s="97">
        <v>400</v>
      </c>
      <c r="J245" s="93" t="s">
        <v>1593</v>
      </c>
      <c r="K245" s="98" t="s">
        <v>86</v>
      </c>
      <c r="L245" s="93" t="s">
        <v>628</v>
      </c>
      <c r="M245" s="84" t="s">
        <v>376</v>
      </c>
      <c r="N245" s="84" t="s">
        <v>371</v>
      </c>
      <c r="O245" s="84" t="s">
        <v>367</v>
      </c>
      <c r="P245" s="93" t="s">
        <v>361</v>
      </c>
      <c r="Q245" s="99" t="s">
        <v>560</v>
      </c>
      <c r="R245" s="100" t="s">
        <v>1230</v>
      </c>
      <c r="S245" s="101" t="s">
        <v>362</v>
      </c>
      <c r="T245" s="101" t="s">
        <v>362</v>
      </c>
      <c r="U245" s="99" t="s">
        <v>635</v>
      </c>
      <c r="V245" s="101" t="s">
        <v>362</v>
      </c>
      <c r="W245" s="101" t="s">
        <v>598</v>
      </c>
      <c r="X245" s="101" t="s">
        <v>103</v>
      </c>
      <c r="Y245" s="101" t="s">
        <v>103</v>
      </c>
      <c r="Z245" s="93" t="s">
        <v>297</v>
      </c>
    </row>
    <row r="246" spans="1:26" ht="22.5" customHeight="1" x14ac:dyDescent="0.3">
      <c r="A246" s="91" t="s">
        <v>905</v>
      </c>
      <c r="B246" s="92" t="s">
        <v>988</v>
      </c>
      <c r="C246" s="93" t="s">
        <v>355</v>
      </c>
      <c r="D246" s="94" t="s">
        <v>364</v>
      </c>
      <c r="E246" s="95" t="s">
        <v>357</v>
      </c>
      <c r="F246" s="96" t="s">
        <v>437</v>
      </c>
      <c r="G246" s="97" t="s">
        <v>592</v>
      </c>
      <c r="H246" s="97" t="s">
        <v>596</v>
      </c>
      <c r="I246" s="97">
        <v>300</v>
      </c>
      <c r="J246" s="93" t="s">
        <v>1593</v>
      </c>
      <c r="K246" s="98" t="s">
        <v>86</v>
      </c>
      <c r="L246" s="93" t="s">
        <v>627</v>
      </c>
      <c r="M246" s="84" t="s">
        <v>438</v>
      </c>
      <c r="N246" s="84" t="s">
        <v>359</v>
      </c>
      <c r="O246" s="84" t="s">
        <v>360</v>
      </c>
      <c r="P246" s="93" t="s">
        <v>361</v>
      </c>
      <c r="Q246" s="99" t="s">
        <v>382</v>
      </c>
      <c r="R246" s="100" t="s">
        <v>1230</v>
      </c>
      <c r="S246" s="101" t="s">
        <v>362</v>
      </c>
      <c r="T246" s="101" t="s">
        <v>362</v>
      </c>
      <c r="U246" s="99" t="s">
        <v>635</v>
      </c>
      <c r="V246" s="101" t="s">
        <v>362</v>
      </c>
      <c r="W246" s="101" t="s">
        <v>598</v>
      </c>
      <c r="X246" s="101" t="s">
        <v>103</v>
      </c>
      <c r="Y246" s="101" t="s">
        <v>103</v>
      </c>
      <c r="Z246" s="93" t="s">
        <v>298</v>
      </c>
    </row>
    <row r="247" spans="1:26" ht="22.5" customHeight="1" x14ac:dyDescent="0.3">
      <c r="A247" s="91" t="s">
        <v>906</v>
      </c>
      <c r="B247" s="92" t="s">
        <v>988</v>
      </c>
      <c r="C247" s="93" t="s">
        <v>355</v>
      </c>
      <c r="D247" s="94" t="s">
        <v>364</v>
      </c>
      <c r="E247" s="95" t="s">
        <v>357</v>
      </c>
      <c r="F247" s="96" t="s">
        <v>437</v>
      </c>
      <c r="G247" s="97" t="s">
        <v>592</v>
      </c>
      <c r="H247" s="97" t="s">
        <v>596</v>
      </c>
      <c r="I247" s="97">
        <v>300</v>
      </c>
      <c r="J247" s="93" t="s">
        <v>1593</v>
      </c>
      <c r="K247" s="98" t="s">
        <v>86</v>
      </c>
      <c r="L247" s="93" t="s">
        <v>627</v>
      </c>
      <c r="M247" s="84" t="s">
        <v>438</v>
      </c>
      <c r="N247" s="84" t="s">
        <v>359</v>
      </c>
      <c r="O247" s="84" t="s">
        <v>360</v>
      </c>
      <c r="P247" s="93" t="s">
        <v>361</v>
      </c>
      <c r="Q247" s="99" t="s">
        <v>560</v>
      </c>
      <c r="R247" s="100" t="s">
        <v>1230</v>
      </c>
      <c r="S247" s="101" t="s">
        <v>362</v>
      </c>
      <c r="T247" s="101" t="s">
        <v>362</v>
      </c>
      <c r="U247" s="99" t="s">
        <v>635</v>
      </c>
      <c r="V247" s="101" t="s">
        <v>362</v>
      </c>
      <c r="W247" s="101" t="s">
        <v>598</v>
      </c>
      <c r="X247" s="101" t="s">
        <v>103</v>
      </c>
      <c r="Y247" s="101" t="s">
        <v>103</v>
      </c>
      <c r="Z247" s="93" t="s">
        <v>299</v>
      </c>
    </row>
    <row r="248" spans="1:26" ht="22.5" customHeight="1" x14ac:dyDescent="0.3">
      <c r="A248" s="91" t="s">
        <v>907</v>
      </c>
      <c r="B248" s="92" t="s">
        <v>988</v>
      </c>
      <c r="C248" s="93" t="s">
        <v>355</v>
      </c>
      <c r="D248" s="94" t="s">
        <v>364</v>
      </c>
      <c r="E248" s="95" t="s">
        <v>357</v>
      </c>
      <c r="F248" s="96" t="s">
        <v>437</v>
      </c>
      <c r="G248" s="97" t="s">
        <v>592</v>
      </c>
      <c r="H248" s="97" t="s">
        <v>596</v>
      </c>
      <c r="I248" s="97">
        <v>300</v>
      </c>
      <c r="J248" s="93" t="s">
        <v>1593</v>
      </c>
      <c r="K248" s="98" t="s">
        <v>86</v>
      </c>
      <c r="L248" s="93" t="s">
        <v>627</v>
      </c>
      <c r="M248" s="84" t="s">
        <v>438</v>
      </c>
      <c r="N248" s="84" t="s">
        <v>371</v>
      </c>
      <c r="O248" s="84" t="s">
        <v>367</v>
      </c>
      <c r="P248" s="93" t="s">
        <v>361</v>
      </c>
      <c r="Q248" s="99" t="s">
        <v>560</v>
      </c>
      <c r="R248" s="100" t="s">
        <v>1230</v>
      </c>
      <c r="S248" s="101" t="s">
        <v>362</v>
      </c>
      <c r="T248" s="101" t="s">
        <v>362</v>
      </c>
      <c r="U248" s="99" t="s">
        <v>635</v>
      </c>
      <c r="V248" s="101" t="s">
        <v>362</v>
      </c>
      <c r="W248" s="101" t="s">
        <v>598</v>
      </c>
      <c r="X248" s="101" t="s">
        <v>103</v>
      </c>
      <c r="Y248" s="101" t="s">
        <v>103</v>
      </c>
      <c r="Z248" s="93" t="s">
        <v>300</v>
      </c>
    </row>
    <row r="249" spans="1:26" ht="22.5" customHeight="1" x14ac:dyDescent="0.3">
      <c r="A249" s="91" t="s">
        <v>908</v>
      </c>
      <c r="B249" s="92" t="s">
        <v>988</v>
      </c>
      <c r="C249" s="93" t="s">
        <v>355</v>
      </c>
      <c r="D249" s="94" t="s">
        <v>364</v>
      </c>
      <c r="E249" s="95" t="s">
        <v>357</v>
      </c>
      <c r="F249" s="96" t="s">
        <v>437</v>
      </c>
      <c r="G249" s="97" t="s">
        <v>592</v>
      </c>
      <c r="H249" s="97" t="s">
        <v>596</v>
      </c>
      <c r="I249" s="97">
        <v>300</v>
      </c>
      <c r="J249" s="93" t="s">
        <v>1593</v>
      </c>
      <c r="K249" s="98" t="s">
        <v>86</v>
      </c>
      <c r="L249" s="93" t="s">
        <v>627</v>
      </c>
      <c r="M249" s="84" t="s">
        <v>439</v>
      </c>
      <c r="N249" s="84" t="s">
        <v>371</v>
      </c>
      <c r="O249" s="84" t="s">
        <v>367</v>
      </c>
      <c r="P249" s="93" t="s">
        <v>361</v>
      </c>
      <c r="Q249" s="99" t="s">
        <v>560</v>
      </c>
      <c r="R249" s="100" t="s">
        <v>1230</v>
      </c>
      <c r="S249" s="101" t="s">
        <v>362</v>
      </c>
      <c r="T249" s="101" t="s">
        <v>362</v>
      </c>
      <c r="U249" s="99" t="s">
        <v>635</v>
      </c>
      <c r="V249" s="101" t="s">
        <v>362</v>
      </c>
      <c r="W249" s="101" t="s">
        <v>598</v>
      </c>
      <c r="X249" s="101" t="s">
        <v>103</v>
      </c>
      <c r="Y249" s="101" t="s">
        <v>103</v>
      </c>
      <c r="Z249" s="93" t="s">
        <v>301</v>
      </c>
    </row>
    <row r="250" spans="1:26" ht="22.5" customHeight="1" x14ac:dyDescent="0.3">
      <c r="A250" s="91" t="s">
        <v>909</v>
      </c>
      <c r="B250" s="92" t="s">
        <v>988</v>
      </c>
      <c r="C250" s="93" t="s">
        <v>355</v>
      </c>
      <c r="D250" s="94" t="s">
        <v>364</v>
      </c>
      <c r="E250" s="95" t="s">
        <v>357</v>
      </c>
      <c r="F250" s="96" t="s">
        <v>989</v>
      </c>
      <c r="G250" s="97" t="s">
        <v>597</v>
      </c>
      <c r="H250" s="97" t="s">
        <v>601</v>
      </c>
      <c r="I250" s="97">
        <v>400</v>
      </c>
      <c r="J250" s="93" t="s">
        <v>1593</v>
      </c>
      <c r="K250" s="98" t="s">
        <v>86</v>
      </c>
      <c r="L250" s="93" t="s">
        <v>627</v>
      </c>
      <c r="M250" s="84" t="s">
        <v>439</v>
      </c>
      <c r="N250" s="84" t="s">
        <v>371</v>
      </c>
      <c r="O250" s="84" t="s">
        <v>381</v>
      </c>
      <c r="P250" s="93" t="s">
        <v>361</v>
      </c>
      <c r="Q250" s="99" t="s">
        <v>560</v>
      </c>
      <c r="R250" s="100" t="s">
        <v>1230</v>
      </c>
      <c r="S250" s="101" t="s">
        <v>362</v>
      </c>
      <c r="T250" s="101" t="s">
        <v>362</v>
      </c>
      <c r="U250" s="99" t="s">
        <v>635</v>
      </c>
      <c r="V250" s="101" t="s">
        <v>362</v>
      </c>
      <c r="W250" s="101" t="s">
        <v>598</v>
      </c>
      <c r="X250" s="101" t="s">
        <v>103</v>
      </c>
      <c r="Y250" s="101" t="s">
        <v>103</v>
      </c>
      <c r="Z250" s="93" t="s">
        <v>302</v>
      </c>
    </row>
    <row r="251" spans="1:26" ht="22.5" customHeight="1" x14ac:dyDescent="0.3">
      <c r="A251" s="91" t="s">
        <v>827</v>
      </c>
      <c r="B251" s="92" t="s">
        <v>900</v>
      </c>
      <c r="C251" s="93" t="s">
        <v>355</v>
      </c>
      <c r="D251" s="94" t="s">
        <v>364</v>
      </c>
      <c r="E251" s="95" t="s">
        <v>373</v>
      </c>
      <c r="F251" s="96" t="s">
        <v>437</v>
      </c>
      <c r="G251" s="97" t="s">
        <v>597</v>
      </c>
      <c r="H251" s="97" t="s">
        <v>596</v>
      </c>
      <c r="I251" s="97">
        <v>400</v>
      </c>
      <c r="J251" s="93" t="s">
        <v>1592</v>
      </c>
      <c r="K251" s="98" t="s">
        <v>86</v>
      </c>
      <c r="L251" s="93" t="s">
        <v>627</v>
      </c>
      <c r="M251" s="84" t="s">
        <v>438</v>
      </c>
      <c r="N251" s="84" t="s">
        <v>359</v>
      </c>
      <c r="O251" s="84" t="s">
        <v>360</v>
      </c>
      <c r="P251" s="93" t="s">
        <v>361</v>
      </c>
      <c r="Q251" s="99" t="s">
        <v>382</v>
      </c>
      <c r="R251" s="100" t="s">
        <v>1230</v>
      </c>
      <c r="S251" s="101" t="s">
        <v>362</v>
      </c>
      <c r="T251" s="101" t="s">
        <v>362</v>
      </c>
      <c r="U251" s="99" t="s">
        <v>635</v>
      </c>
      <c r="V251" s="101" t="s">
        <v>103</v>
      </c>
      <c r="W251" s="101" t="s">
        <v>598</v>
      </c>
      <c r="X251" s="101" t="s">
        <v>103</v>
      </c>
      <c r="Y251" s="101" t="s">
        <v>103</v>
      </c>
      <c r="Z251" s="93" t="s">
        <v>303</v>
      </c>
    </row>
    <row r="252" spans="1:26" ht="22.5" customHeight="1" x14ac:dyDescent="0.3">
      <c r="A252" s="91" t="s">
        <v>828</v>
      </c>
      <c r="B252" s="92" t="s">
        <v>900</v>
      </c>
      <c r="C252" s="93" t="s">
        <v>355</v>
      </c>
      <c r="D252" s="94" t="s">
        <v>364</v>
      </c>
      <c r="E252" s="95" t="s">
        <v>373</v>
      </c>
      <c r="F252" s="96" t="s">
        <v>437</v>
      </c>
      <c r="G252" s="97" t="s">
        <v>597</v>
      </c>
      <c r="H252" s="97" t="s">
        <v>596</v>
      </c>
      <c r="I252" s="97">
        <v>400</v>
      </c>
      <c r="J252" s="93" t="s">
        <v>1592</v>
      </c>
      <c r="K252" s="98" t="s">
        <v>86</v>
      </c>
      <c r="L252" s="93" t="s">
        <v>627</v>
      </c>
      <c r="M252" s="84" t="s">
        <v>438</v>
      </c>
      <c r="N252" s="84" t="s">
        <v>359</v>
      </c>
      <c r="O252" s="84" t="s">
        <v>360</v>
      </c>
      <c r="P252" s="93" t="s">
        <v>361</v>
      </c>
      <c r="Q252" s="99" t="s">
        <v>560</v>
      </c>
      <c r="R252" s="100" t="s">
        <v>1230</v>
      </c>
      <c r="S252" s="101" t="s">
        <v>362</v>
      </c>
      <c r="T252" s="101" t="s">
        <v>362</v>
      </c>
      <c r="U252" s="99" t="s">
        <v>635</v>
      </c>
      <c r="V252" s="101" t="s">
        <v>103</v>
      </c>
      <c r="W252" s="101" t="s">
        <v>598</v>
      </c>
      <c r="X252" s="101" t="s">
        <v>103</v>
      </c>
      <c r="Y252" s="101" t="s">
        <v>103</v>
      </c>
      <c r="Z252" s="93" t="s">
        <v>304</v>
      </c>
    </row>
    <row r="253" spans="1:26" ht="22.5" customHeight="1" x14ac:dyDescent="0.3">
      <c r="A253" s="91" t="s">
        <v>829</v>
      </c>
      <c r="B253" s="92" t="s">
        <v>900</v>
      </c>
      <c r="C253" s="93" t="s">
        <v>355</v>
      </c>
      <c r="D253" s="94" t="s">
        <v>364</v>
      </c>
      <c r="E253" s="95" t="s">
        <v>373</v>
      </c>
      <c r="F253" s="96" t="s">
        <v>437</v>
      </c>
      <c r="G253" s="97" t="s">
        <v>597</v>
      </c>
      <c r="H253" s="97" t="s">
        <v>596</v>
      </c>
      <c r="I253" s="97">
        <v>400</v>
      </c>
      <c r="J253" s="93" t="s">
        <v>1592</v>
      </c>
      <c r="K253" s="98" t="s">
        <v>86</v>
      </c>
      <c r="L253" s="93" t="s">
        <v>627</v>
      </c>
      <c r="M253" s="84" t="s">
        <v>438</v>
      </c>
      <c r="N253" s="84" t="s">
        <v>371</v>
      </c>
      <c r="O253" s="84" t="s">
        <v>367</v>
      </c>
      <c r="P253" s="93" t="s">
        <v>361</v>
      </c>
      <c r="Q253" s="99" t="s">
        <v>560</v>
      </c>
      <c r="R253" s="100" t="s">
        <v>1230</v>
      </c>
      <c r="S253" s="101" t="s">
        <v>362</v>
      </c>
      <c r="T253" s="101" t="s">
        <v>362</v>
      </c>
      <c r="U253" s="99" t="s">
        <v>635</v>
      </c>
      <c r="V253" s="101" t="s">
        <v>103</v>
      </c>
      <c r="W253" s="101" t="s">
        <v>598</v>
      </c>
      <c r="X253" s="101" t="s">
        <v>103</v>
      </c>
      <c r="Y253" s="101" t="s">
        <v>103</v>
      </c>
      <c r="Z253" s="93" t="s">
        <v>305</v>
      </c>
    </row>
    <row r="254" spans="1:26" ht="22.5" customHeight="1" x14ac:dyDescent="0.3">
      <c r="A254" s="91" t="s">
        <v>830</v>
      </c>
      <c r="B254" s="92" t="s">
        <v>900</v>
      </c>
      <c r="C254" s="93" t="s">
        <v>355</v>
      </c>
      <c r="D254" s="94" t="s">
        <v>364</v>
      </c>
      <c r="E254" s="95" t="s">
        <v>373</v>
      </c>
      <c r="F254" s="96" t="s">
        <v>437</v>
      </c>
      <c r="G254" s="97" t="s">
        <v>597</v>
      </c>
      <c r="H254" s="97" t="s">
        <v>596</v>
      </c>
      <c r="I254" s="97">
        <v>400</v>
      </c>
      <c r="J254" s="93" t="s">
        <v>1592</v>
      </c>
      <c r="K254" s="98" t="s">
        <v>86</v>
      </c>
      <c r="L254" s="93" t="s">
        <v>627</v>
      </c>
      <c r="M254" s="84" t="s">
        <v>438</v>
      </c>
      <c r="N254" s="84" t="s">
        <v>371</v>
      </c>
      <c r="O254" s="84" t="s">
        <v>367</v>
      </c>
      <c r="P254" s="93" t="s">
        <v>361</v>
      </c>
      <c r="Q254" s="99" t="s">
        <v>545</v>
      </c>
      <c r="R254" s="100" t="s">
        <v>1230</v>
      </c>
      <c r="S254" s="101" t="s">
        <v>362</v>
      </c>
      <c r="T254" s="101" t="s">
        <v>362</v>
      </c>
      <c r="U254" s="99" t="s">
        <v>635</v>
      </c>
      <c r="V254" s="101" t="s">
        <v>103</v>
      </c>
      <c r="W254" s="101" t="s">
        <v>598</v>
      </c>
      <c r="X254" s="101" t="s">
        <v>103</v>
      </c>
      <c r="Y254" s="101" t="s">
        <v>103</v>
      </c>
      <c r="Z254" s="93" t="s">
        <v>59</v>
      </c>
    </row>
    <row r="255" spans="1:26" ht="22.5" customHeight="1" x14ac:dyDescent="0.3">
      <c r="A255" s="91" t="s">
        <v>831</v>
      </c>
      <c r="B255" s="92" t="s">
        <v>900</v>
      </c>
      <c r="C255" s="93" t="s">
        <v>355</v>
      </c>
      <c r="D255" s="94" t="s">
        <v>364</v>
      </c>
      <c r="E255" s="95" t="s">
        <v>373</v>
      </c>
      <c r="F255" s="96" t="s">
        <v>437</v>
      </c>
      <c r="G255" s="97" t="s">
        <v>599</v>
      </c>
      <c r="H255" s="97" t="s">
        <v>596</v>
      </c>
      <c r="I255" s="97">
        <v>500</v>
      </c>
      <c r="J255" s="93" t="s">
        <v>1592</v>
      </c>
      <c r="K255" s="98" t="s">
        <v>86</v>
      </c>
      <c r="L255" s="93" t="s">
        <v>627</v>
      </c>
      <c r="M255" s="84" t="s">
        <v>438</v>
      </c>
      <c r="N255" s="84" t="s">
        <v>371</v>
      </c>
      <c r="O255" s="84" t="s">
        <v>367</v>
      </c>
      <c r="P255" s="93" t="s">
        <v>361</v>
      </c>
      <c r="Q255" s="99" t="s">
        <v>560</v>
      </c>
      <c r="R255" s="100" t="s">
        <v>1230</v>
      </c>
      <c r="S255" s="101" t="s">
        <v>362</v>
      </c>
      <c r="T255" s="101" t="s">
        <v>362</v>
      </c>
      <c r="U255" s="99" t="s">
        <v>635</v>
      </c>
      <c r="V255" s="101" t="s">
        <v>362</v>
      </c>
      <c r="W255" s="101" t="s">
        <v>598</v>
      </c>
      <c r="X255" s="101" t="s">
        <v>103</v>
      </c>
      <c r="Y255" s="101" t="s">
        <v>103</v>
      </c>
      <c r="Z255" s="93" t="s">
        <v>72</v>
      </c>
    </row>
    <row r="256" spans="1:26" ht="22.5" customHeight="1" x14ac:dyDescent="0.3">
      <c r="A256" s="91" t="s">
        <v>832</v>
      </c>
      <c r="B256" s="92" t="s">
        <v>900</v>
      </c>
      <c r="C256" s="93" t="s">
        <v>355</v>
      </c>
      <c r="D256" s="94" t="s">
        <v>364</v>
      </c>
      <c r="E256" s="95" t="s">
        <v>373</v>
      </c>
      <c r="F256" s="96" t="s">
        <v>437</v>
      </c>
      <c r="G256" s="97" t="s">
        <v>597</v>
      </c>
      <c r="H256" s="97" t="s">
        <v>596</v>
      </c>
      <c r="I256" s="97">
        <v>400</v>
      </c>
      <c r="J256" s="93" t="s">
        <v>1592</v>
      </c>
      <c r="K256" s="98" t="s">
        <v>86</v>
      </c>
      <c r="L256" s="93" t="s">
        <v>627</v>
      </c>
      <c r="M256" s="84" t="s">
        <v>439</v>
      </c>
      <c r="N256" s="84" t="s">
        <v>371</v>
      </c>
      <c r="O256" s="84" t="s">
        <v>367</v>
      </c>
      <c r="P256" s="93" t="s">
        <v>361</v>
      </c>
      <c r="Q256" s="99" t="s">
        <v>382</v>
      </c>
      <c r="R256" s="100" t="s">
        <v>1230</v>
      </c>
      <c r="S256" s="101" t="s">
        <v>362</v>
      </c>
      <c r="T256" s="101" t="s">
        <v>362</v>
      </c>
      <c r="U256" s="99" t="s">
        <v>635</v>
      </c>
      <c r="V256" s="101" t="s">
        <v>103</v>
      </c>
      <c r="W256" s="101" t="s">
        <v>598</v>
      </c>
      <c r="X256" s="101" t="s">
        <v>103</v>
      </c>
      <c r="Y256" s="101" t="s">
        <v>103</v>
      </c>
      <c r="Z256" s="93" t="s">
        <v>306</v>
      </c>
    </row>
    <row r="257" spans="1:26" ht="22.5" customHeight="1" x14ac:dyDescent="0.3">
      <c r="A257" s="91" t="s">
        <v>833</v>
      </c>
      <c r="B257" s="92" t="s">
        <v>900</v>
      </c>
      <c r="C257" s="93" t="s">
        <v>355</v>
      </c>
      <c r="D257" s="94" t="s">
        <v>364</v>
      </c>
      <c r="E257" s="95" t="s">
        <v>373</v>
      </c>
      <c r="F257" s="96" t="s">
        <v>437</v>
      </c>
      <c r="G257" s="97" t="s">
        <v>597</v>
      </c>
      <c r="H257" s="97" t="s">
        <v>596</v>
      </c>
      <c r="I257" s="97">
        <v>400</v>
      </c>
      <c r="J257" s="93" t="s">
        <v>1592</v>
      </c>
      <c r="K257" s="98" t="s">
        <v>86</v>
      </c>
      <c r="L257" s="93" t="s">
        <v>627</v>
      </c>
      <c r="M257" s="84" t="s">
        <v>439</v>
      </c>
      <c r="N257" s="84" t="s">
        <v>371</v>
      </c>
      <c r="O257" s="84" t="s">
        <v>367</v>
      </c>
      <c r="P257" s="93" t="s">
        <v>361</v>
      </c>
      <c r="Q257" s="99" t="s">
        <v>560</v>
      </c>
      <c r="R257" s="100" t="s">
        <v>1230</v>
      </c>
      <c r="S257" s="101" t="s">
        <v>362</v>
      </c>
      <c r="T257" s="101" t="s">
        <v>362</v>
      </c>
      <c r="U257" s="99" t="s">
        <v>635</v>
      </c>
      <c r="V257" s="101" t="s">
        <v>103</v>
      </c>
      <c r="W257" s="101" t="s">
        <v>598</v>
      </c>
      <c r="X257" s="101" t="s">
        <v>103</v>
      </c>
      <c r="Y257" s="101" t="s">
        <v>103</v>
      </c>
      <c r="Z257" s="93" t="s">
        <v>307</v>
      </c>
    </row>
    <row r="258" spans="1:26" ht="22.5" customHeight="1" x14ac:dyDescent="0.3">
      <c r="A258" s="91" t="s">
        <v>990</v>
      </c>
      <c r="B258" s="92" t="s">
        <v>900</v>
      </c>
      <c r="C258" s="93" t="s">
        <v>355</v>
      </c>
      <c r="D258" s="94" t="s">
        <v>364</v>
      </c>
      <c r="E258" s="95" t="s">
        <v>373</v>
      </c>
      <c r="F258" s="96" t="s">
        <v>437</v>
      </c>
      <c r="G258" s="97" t="s">
        <v>597</v>
      </c>
      <c r="H258" s="97" t="s">
        <v>596</v>
      </c>
      <c r="I258" s="97">
        <v>400</v>
      </c>
      <c r="J258" s="93" t="s">
        <v>1592</v>
      </c>
      <c r="K258" s="98" t="s">
        <v>86</v>
      </c>
      <c r="L258" s="93" t="s">
        <v>627</v>
      </c>
      <c r="M258" s="84" t="s">
        <v>439</v>
      </c>
      <c r="N258" s="84" t="s">
        <v>371</v>
      </c>
      <c r="O258" s="84" t="s">
        <v>367</v>
      </c>
      <c r="P258" s="93" t="s">
        <v>361</v>
      </c>
      <c r="Q258" s="99" t="s">
        <v>545</v>
      </c>
      <c r="R258" s="100" t="s">
        <v>1230</v>
      </c>
      <c r="S258" s="101" t="s">
        <v>362</v>
      </c>
      <c r="T258" s="101" t="s">
        <v>362</v>
      </c>
      <c r="U258" s="99" t="s">
        <v>635</v>
      </c>
      <c r="V258" s="101" t="s">
        <v>103</v>
      </c>
      <c r="W258" s="101" t="s">
        <v>598</v>
      </c>
      <c r="X258" s="101" t="s">
        <v>103</v>
      </c>
      <c r="Y258" s="101" t="s">
        <v>103</v>
      </c>
      <c r="Z258" s="93" t="s">
        <v>59</v>
      </c>
    </row>
    <row r="259" spans="1:26" ht="22.5" customHeight="1" x14ac:dyDescent="0.3">
      <c r="A259" s="91" t="s">
        <v>834</v>
      </c>
      <c r="B259" s="92" t="s">
        <v>900</v>
      </c>
      <c r="C259" s="93" t="s">
        <v>355</v>
      </c>
      <c r="D259" s="94" t="s">
        <v>364</v>
      </c>
      <c r="E259" s="95" t="s">
        <v>373</v>
      </c>
      <c r="F259" s="96" t="s">
        <v>437</v>
      </c>
      <c r="G259" s="97" t="s">
        <v>599</v>
      </c>
      <c r="H259" s="97" t="s">
        <v>596</v>
      </c>
      <c r="I259" s="97">
        <v>500</v>
      </c>
      <c r="J259" s="93" t="s">
        <v>1592</v>
      </c>
      <c r="K259" s="98" t="s">
        <v>86</v>
      </c>
      <c r="L259" s="93" t="s">
        <v>627</v>
      </c>
      <c r="M259" s="84" t="s">
        <v>439</v>
      </c>
      <c r="N259" s="84" t="s">
        <v>371</v>
      </c>
      <c r="O259" s="84" t="s">
        <v>367</v>
      </c>
      <c r="P259" s="93" t="s">
        <v>361</v>
      </c>
      <c r="Q259" s="99" t="s">
        <v>560</v>
      </c>
      <c r="R259" s="100" t="s">
        <v>1230</v>
      </c>
      <c r="S259" s="101" t="s">
        <v>362</v>
      </c>
      <c r="T259" s="101" t="s">
        <v>362</v>
      </c>
      <c r="U259" s="99" t="s">
        <v>635</v>
      </c>
      <c r="V259" s="101" t="s">
        <v>362</v>
      </c>
      <c r="W259" s="101" t="s">
        <v>598</v>
      </c>
      <c r="X259" s="101" t="s">
        <v>103</v>
      </c>
      <c r="Y259" s="101" t="s">
        <v>103</v>
      </c>
      <c r="Z259" s="93" t="s">
        <v>308</v>
      </c>
    </row>
    <row r="260" spans="1:26" ht="22.5" customHeight="1" x14ac:dyDescent="0.3">
      <c r="A260" s="91" t="s">
        <v>835</v>
      </c>
      <c r="B260" s="92" t="s">
        <v>900</v>
      </c>
      <c r="C260" s="93" t="s">
        <v>355</v>
      </c>
      <c r="D260" s="94" t="s">
        <v>364</v>
      </c>
      <c r="E260" s="95" t="s">
        <v>373</v>
      </c>
      <c r="F260" s="96" t="s">
        <v>1301</v>
      </c>
      <c r="G260" s="97" t="s">
        <v>636</v>
      </c>
      <c r="H260" s="97" t="s">
        <v>593</v>
      </c>
      <c r="I260" s="97">
        <v>500</v>
      </c>
      <c r="J260" s="93" t="s">
        <v>1592</v>
      </c>
      <c r="K260" s="98" t="s">
        <v>86</v>
      </c>
      <c r="L260" s="93" t="s">
        <v>627</v>
      </c>
      <c r="M260" s="84" t="s">
        <v>439</v>
      </c>
      <c r="N260" s="84" t="s">
        <v>371</v>
      </c>
      <c r="O260" s="84" t="s">
        <v>367</v>
      </c>
      <c r="P260" s="93" t="s">
        <v>361</v>
      </c>
      <c r="Q260" s="99" t="s">
        <v>560</v>
      </c>
      <c r="R260" s="100" t="s">
        <v>1230</v>
      </c>
      <c r="S260" s="101" t="s">
        <v>362</v>
      </c>
      <c r="T260" s="101" t="s">
        <v>362</v>
      </c>
      <c r="U260" s="99" t="s">
        <v>635</v>
      </c>
      <c r="V260" s="101" t="s">
        <v>103</v>
      </c>
      <c r="W260" s="101" t="s">
        <v>598</v>
      </c>
      <c r="X260" s="101" t="s">
        <v>103</v>
      </c>
      <c r="Y260" s="101" t="s">
        <v>103</v>
      </c>
      <c r="Z260" s="93" t="s">
        <v>309</v>
      </c>
    </row>
    <row r="261" spans="1:26" ht="22.5" customHeight="1" x14ac:dyDescent="0.3">
      <c r="A261" s="91" t="s">
        <v>836</v>
      </c>
      <c r="B261" s="92" t="s">
        <v>900</v>
      </c>
      <c r="C261" s="93" t="s">
        <v>355</v>
      </c>
      <c r="D261" s="94" t="s">
        <v>364</v>
      </c>
      <c r="E261" s="95" t="s">
        <v>373</v>
      </c>
      <c r="F261" s="96" t="s">
        <v>1301</v>
      </c>
      <c r="G261" s="97" t="s">
        <v>636</v>
      </c>
      <c r="H261" s="97" t="s">
        <v>593</v>
      </c>
      <c r="I261" s="97">
        <v>500</v>
      </c>
      <c r="J261" s="93" t="s">
        <v>1592</v>
      </c>
      <c r="K261" s="98" t="s">
        <v>86</v>
      </c>
      <c r="L261" s="93" t="s">
        <v>627</v>
      </c>
      <c r="M261" s="84" t="s">
        <v>439</v>
      </c>
      <c r="N261" s="84" t="s">
        <v>371</v>
      </c>
      <c r="O261" s="84" t="s">
        <v>381</v>
      </c>
      <c r="P261" s="93" t="s">
        <v>361</v>
      </c>
      <c r="Q261" s="99" t="s">
        <v>560</v>
      </c>
      <c r="R261" s="100" t="s">
        <v>1230</v>
      </c>
      <c r="S261" s="101" t="s">
        <v>362</v>
      </c>
      <c r="T261" s="101" t="s">
        <v>362</v>
      </c>
      <c r="U261" s="99" t="s">
        <v>635</v>
      </c>
      <c r="V261" s="101" t="s">
        <v>103</v>
      </c>
      <c r="W261" s="101" t="s">
        <v>598</v>
      </c>
      <c r="X261" s="101" t="s">
        <v>103</v>
      </c>
      <c r="Y261" s="101" t="s">
        <v>103</v>
      </c>
      <c r="Z261" s="93" t="s">
        <v>310</v>
      </c>
    </row>
    <row r="262" spans="1:26" ht="22.5" customHeight="1" x14ac:dyDescent="0.3">
      <c r="A262" s="91" t="s">
        <v>837</v>
      </c>
      <c r="B262" s="92" t="s">
        <v>900</v>
      </c>
      <c r="C262" s="93" t="s">
        <v>355</v>
      </c>
      <c r="D262" s="94" t="s">
        <v>364</v>
      </c>
      <c r="E262" s="95" t="s">
        <v>373</v>
      </c>
      <c r="F262" s="96" t="s">
        <v>1301</v>
      </c>
      <c r="G262" s="97" t="s">
        <v>636</v>
      </c>
      <c r="H262" s="97" t="s">
        <v>593</v>
      </c>
      <c r="I262" s="97">
        <v>500</v>
      </c>
      <c r="J262" s="93" t="s">
        <v>1592</v>
      </c>
      <c r="K262" s="98" t="s">
        <v>86</v>
      </c>
      <c r="L262" s="93" t="s">
        <v>627</v>
      </c>
      <c r="M262" s="84" t="s">
        <v>439</v>
      </c>
      <c r="N262" s="84" t="s">
        <v>385</v>
      </c>
      <c r="O262" s="84" t="s">
        <v>381</v>
      </c>
      <c r="P262" s="93" t="s">
        <v>361</v>
      </c>
      <c r="Q262" s="99" t="s">
        <v>560</v>
      </c>
      <c r="R262" s="100" t="s">
        <v>1230</v>
      </c>
      <c r="S262" s="101" t="s">
        <v>362</v>
      </c>
      <c r="T262" s="101" t="s">
        <v>362</v>
      </c>
      <c r="U262" s="99" t="s">
        <v>635</v>
      </c>
      <c r="V262" s="101" t="s">
        <v>103</v>
      </c>
      <c r="W262" s="101" t="s">
        <v>598</v>
      </c>
      <c r="X262" s="101" t="s">
        <v>103</v>
      </c>
      <c r="Y262" s="101" t="s">
        <v>103</v>
      </c>
      <c r="Z262" s="93" t="s">
        <v>59</v>
      </c>
    </row>
    <row r="263" spans="1:26" ht="22.5" customHeight="1" x14ac:dyDescent="0.3">
      <c r="A263" s="91" t="s">
        <v>861</v>
      </c>
      <c r="B263" s="92" t="s">
        <v>901</v>
      </c>
      <c r="C263" s="93" t="s">
        <v>355</v>
      </c>
      <c r="D263" s="94" t="s">
        <v>364</v>
      </c>
      <c r="E263" s="95" t="s">
        <v>373</v>
      </c>
      <c r="F263" s="96" t="s">
        <v>437</v>
      </c>
      <c r="G263" s="97" t="s">
        <v>597</v>
      </c>
      <c r="H263" s="97" t="s">
        <v>596</v>
      </c>
      <c r="I263" s="97">
        <v>400</v>
      </c>
      <c r="J263" s="93" t="s">
        <v>1593</v>
      </c>
      <c r="K263" s="98" t="s">
        <v>814</v>
      </c>
      <c r="L263" s="93" t="s">
        <v>627</v>
      </c>
      <c r="M263" s="84" t="s">
        <v>438</v>
      </c>
      <c r="N263" s="84" t="s">
        <v>371</v>
      </c>
      <c r="O263" s="84" t="s">
        <v>367</v>
      </c>
      <c r="P263" s="93" t="s">
        <v>361</v>
      </c>
      <c r="Q263" s="99" t="s">
        <v>560</v>
      </c>
      <c r="R263" s="100" t="s">
        <v>1230</v>
      </c>
      <c r="S263" s="101" t="s">
        <v>362</v>
      </c>
      <c r="T263" s="101" t="s">
        <v>362</v>
      </c>
      <c r="U263" s="99" t="s">
        <v>635</v>
      </c>
      <c r="V263" s="101" t="s">
        <v>362</v>
      </c>
      <c r="W263" s="101" t="s">
        <v>598</v>
      </c>
      <c r="X263" s="101" t="s">
        <v>103</v>
      </c>
      <c r="Y263" s="101" t="s">
        <v>103</v>
      </c>
      <c r="Z263" s="93" t="s">
        <v>311</v>
      </c>
    </row>
    <row r="264" spans="1:26" ht="22.5" customHeight="1" x14ac:dyDescent="0.3">
      <c r="A264" s="91" t="s">
        <v>862</v>
      </c>
      <c r="B264" s="92" t="s">
        <v>901</v>
      </c>
      <c r="C264" s="93" t="s">
        <v>355</v>
      </c>
      <c r="D264" s="94" t="s">
        <v>364</v>
      </c>
      <c r="E264" s="95" t="s">
        <v>373</v>
      </c>
      <c r="F264" s="96" t="s">
        <v>437</v>
      </c>
      <c r="G264" s="97" t="s">
        <v>597</v>
      </c>
      <c r="H264" s="97" t="s">
        <v>596</v>
      </c>
      <c r="I264" s="97">
        <v>400</v>
      </c>
      <c r="J264" s="93" t="s">
        <v>1593</v>
      </c>
      <c r="K264" s="98" t="s">
        <v>814</v>
      </c>
      <c r="L264" s="93" t="s">
        <v>627</v>
      </c>
      <c r="M264" s="84" t="s">
        <v>438</v>
      </c>
      <c r="N264" s="84" t="s">
        <v>371</v>
      </c>
      <c r="O264" s="84" t="s">
        <v>367</v>
      </c>
      <c r="P264" s="93" t="s">
        <v>361</v>
      </c>
      <c r="Q264" s="99" t="s">
        <v>545</v>
      </c>
      <c r="R264" s="100" t="s">
        <v>1230</v>
      </c>
      <c r="S264" s="101" t="s">
        <v>362</v>
      </c>
      <c r="T264" s="101" t="s">
        <v>362</v>
      </c>
      <c r="U264" s="99" t="s">
        <v>635</v>
      </c>
      <c r="V264" s="101" t="s">
        <v>362</v>
      </c>
      <c r="W264" s="101" t="s">
        <v>598</v>
      </c>
      <c r="X264" s="101" t="s">
        <v>103</v>
      </c>
      <c r="Y264" s="101" t="s">
        <v>103</v>
      </c>
      <c r="Z264" s="93" t="s">
        <v>59</v>
      </c>
    </row>
    <row r="265" spans="1:26" ht="22.5" customHeight="1" x14ac:dyDescent="0.3">
      <c r="A265" s="91" t="s">
        <v>863</v>
      </c>
      <c r="B265" s="92" t="s">
        <v>901</v>
      </c>
      <c r="C265" s="93" t="s">
        <v>355</v>
      </c>
      <c r="D265" s="94" t="s">
        <v>364</v>
      </c>
      <c r="E265" s="95" t="s">
        <v>373</v>
      </c>
      <c r="F265" s="96" t="s">
        <v>437</v>
      </c>
      <c r="G265" s="97" t="s">
        <v>597</v>
      </c>
      <c r="H265" s="97" t="s">
        <v>596</v>
      </c>
      <c r="I265" s="97">
        <v>400</v>
      </c>
      <c r="J265" s="93" t="s">
        <v>1593</v>
      </c>
      <c r="K265" s="98" t="s">
        <v>814</v>
      </c>
      <c r="L265" s="93" t="s">
        <v>627</v>
      </c>
      <c r="M265" s="84" t="s">
        <v>439</v>
      </c>
      <c r="N265" s="84" t="s">
        <v>371</v>
      </c>
      <c r="O265" s="84" t="s">
        <v>367</v>
      </c>
      <c r="P265" s="93" t="s">
        <v>361</v>
      </c>
      <c r="Q265" s="99" t="s">
        <v>560</v>
      </c>
      <c r="R265" s="100" t="s">
        <v>1230</v>
      </c>
      <c r="S265" s="101" t="s">
        <v>362</v>
      </c>
      <c r="T265" s="101" t="s">
        <v>362</v>
      </c>
      <c r="U265" s="99" t="s">
        <v>635</v>
      </c>
      <c r="V265" s="101" t="s">
        <v>362</v>
      </c>
      <c r="W265" s="101" t="s">
        <v>598</v>
      </c>
      <c r="X265" s="101" t="s">
        <v>103</v>
      </c>
      <c r="Y265" s="101" t="s">
        <v>103</v>
      </c>
      <c r="Z265" s="93" t="s">
        <v>312</v>
      </c>
    </row>
    <row r="266" spans="1:26" ht="22.5" customHeight="1" x14ac:dyDescent="0.3">
      <c r="A266" s="91" t="s">
        <v>991</v>
      </c>
      <c r="B266" s="92" t="s">
        <v>901</v>
      </c>
      <c r="C266" s="93" t="s">
        <v>355</v>
      </c>
      <c r="D266" s="94" t="s">
        <v>364</v>
      </c>
      <c r="E266" s="95" t="s">
        <v>373</v>
      </c>
      <c r="F266" s="96" t="s">
        <v>437</v>
      </c>
      <c r="G266" s="97" t="s">
        <v>597</v>
      </c>
      <c r="H266" s="97" t="s">
        <v>596</v>
      </c>
      <c r="I266" s="97">
        <v>400</v>
      </c>
      <c r="J266" s="93" t="s">
        <v>1593</v>
      </c>
      <c r="K266" s="98" t="s">
        <v>814</v>
      </c>
      <c r="L266" s="93" t="s">
        <v>627</v>
      </c>
      <c r="M266" s="84" t="s">
        <v>439</v>
      </c>
      <c r="N266" s="84" t="s">
        <v>371</v>
      </c>
      <c r="O266" s="84" t="s">
        <v>367</v>
      </c>
      <c r="P266" s="93" t="s">
        <v>361</v>
      </c>
      <c r="Q266" s="99" t="s">
        <v>545</v>
      </c>
      <c r="R266" s="100" t="s">
        <v>1230</v>
      </c>
      <c r="S266" s="101" t="s">
        <v>362</v>
      </c>
      <c r="T266" s="101" t="s">
        <v>362</v>
      </c>
      <c r="U266" s="99" t="s">
        <v>635</v>
      </c>
      <c r="V266" s="101" t="s">
        <v>362</v>
      </c>
      <c r="W266" s="101" t="s">
        <v>598</v>
      </c>
      <c r="X266" s="101" t="s">
        <v>103</v>
      </c>
      <c r="Y266" s="101" t="s">
        <v>103</v>
      </c>
      <c r="Z266" s="93" t="s">
        <v>59</v>
      </c>
    </row>
    <row r="267" spans="1:26" ht="22.5" customHeight="1" x14ac:dyDescent="0.3">
      <c r="A267" s="91" t="s">
        <v>864</v>
      </c>
      <c r="B267" s="92" t="s">
        <v>901</v>
      </c>
      <c r="C267" s="93" t="s">
        <v>355</v>
      </c>
      <c r="D267" s="94" t="s">
        <v>364</v>
      </c>
      <c r="E267" s="95" t="s">
        <v>373</v>
      </c>
      <c r="F267" s="96" t="s">
        <v>437</v>
      </c>
      <c r="G267" s="97" t="s">
        <v>599</v>
      </c>
      <c r="H267" s="97" t="s">
        <v>596</v>
      </c>
      <c r="I267" s="97">
        <v>500</v>
      </c>
      <c r="J267" s="93" t="s">
        <v>1593</v>
      </c>
      <c r="K267" s="98" t="s">
        <v>814</v>
      </c>
      <c r="L267" s="93" t="s">
        <v>627</v>
      </c>
      <c r="M267" s="84" t="s">
        <v>439</v>
      </c>
      <c r="N267" s="84" t="s">
        <v>371</v>
      </c>
      <c r="O267" s="84" t="s">
        <v>367</v>
      </c>
      <c r="P267" s="93" t="s">
        <v>361</v>
      </c>
      <c r="Q267" s="99" t="s">
        <v>560</v>
      </c>
      <c r="R267" s="100" t="s">
        <v>1230</v>
      </c>
      <c r="S267" s="101" t="s">
        <v>362</v>
      </c>
      <c r="T267" s="101" t="s">
        <v>362</v>
      </c>
      <c r="U267" s="99" t="s">
        <v>635</v>
      </c>
      <c r="V267" s="101" t="s">
        <v>362</v>
      </c>
      <c r="W267" s="101" t="s">
        <v>598</v>
      </c>
      <c r="X267" s="101" t="s">
        <v>103</v>
      </c>
      <c r="Y267" s="101" t="s">
        <v>103</v>
      </c>
      <c r="Z267" s="93" t="s">
        <v>73</v>
      </c>
    </row>
    <row r="268" spans="1:26" ht="22.5" customHeight="1" x14ac:dyDescent="0.3">
      <c r="A268" s="91" t="s">
        <v>865</v>
      </c>
      <c r="B268" s="92" t="s">
        <v>901</v>
      </c>
      <c r="C268" s="93" t="s">
        <v>355</v>
      </c>
      <c r="D268" s="94" t="s">
        <v>364</v>
      </c>
      <c r="E268" s="95" t="s">
        <v>373</v>
      </c>
      <c r="F268" s="96" t="s">
        <v>1890</v>
      </c>
      <c r="G268" s="97" t="s">
        <v>636</v>
      </c>
      <c r="H268" s="97" t="s">
        <v>602</v>
      </c>
      <c r="I268" s="97">
        <v>500</v>
      </c>
      <c r="J268" s="93" t="s">
        <v>1593</v>
      </c>
      <c r="K268" s="98" t="s">
        <v>814</v>
      </c>
      <c r="L268" s="93" t="s">
        <v>627</v>
      </c>
      <c r="M268" s="84" t="s">
        <v>439</v>
      </c>
      <c r="N268" s="84" t="s">
        <v>371</v>
      </c>
      <c r="O268" s="84" t="s">
        <v>367</v>
      </c>
      <c r="P268" s="93" t="s">
        <v>361</v>
      </c>
      <c r="Q268" s="99" t="s">
        <v>560</v>
      </c>
      <c r="R268" s="100" t="s">
        <v>1230</v>
      </c>
      <c r="S268" s="101" t="s">
        <v>362</v>
      </c>
      <c r="T268" s="101" t="s">
        <v>362</v>
      </c>
      <c r="U268" s="99" t="s">
        <v>635</v>
      </c>
      <c r="V268" s="101" t="s">
        <v>362</v>
      </c>
      <c r="W268" s="101" t="s">
        <v>598</v>
      </c>
      <c r="X268" s="101" t="s">
        <v>103</v>
      </c>
      <c r="Y268" s="101" t="s">
        <v>103</v>
      </c>
      <c r="Z268" s="93" t="s">
        <v>1512</v>
      </c>
    </row>
    <row r="269" spans="1:26" ht="22.5" customHeight="1" x14ac:dyDescent="0.3">
      <c r="A269" s="91" t="s">
        <v>866</v>
      </c>
      <c r="B269" s="92" t="s">
        <v>901</v>
      </c>
      <c r="C269" s="93" t="s">
        <v>355</v>
      </c>
      <c r="D269" s="94" t="s">
        <v>364</v>
      </c>
      <c r="E269" s="95" t="s">
        <v>373</v>
      </c>
      <c r="F269" s="96" t="s">
        <v>1301</v>
      </c>
      <c r="G269" s="97" t="s">
        <v>636</v>
      </c>
      <c r="H269" s="97" t="s">
        <v>602</v>
      </c>
      <c r="I269" s="97">
        <v>500</v>
      </c>
      <c r="J269" s="93" t="s">
        <v>1593</v>
      </c>
      <c r="K269" s="98" t="s">
        <v>814</v>
      </c>
      <c r="L269" s="93" t="s">
        <v>627</v>
      </c>
      <c r="M269" s="84" t="s">
        <v>439</v>
      </c>
      <c r="N269" s="84" t="s">
        <v>371</v>
      </c>
      <c r="O269" s="84" t="s">
        <v>381</v>
      </c>
      <c r="P269" s="93" t="s">
        <v>361</v>
      </c>
      <c r="Q269" s="99" t="s">
        <v>560</v>
      </c>
      <c r="R269" s="100" t="s">
        <v>1230</v>
      </c>
      <c r="S269" s="101" t="s">
        <v>362</v>
      </c>
      <c r="T269" s="101" t="s">
        <v>362</v>
      </c>
      <c r="U269" s="99" t="s">
        <v>635</v>
      </c>
      <c r="V269" s="101" t="s">
        <v>362</v>
      </c>
      <c r="W269" s="101" t="s">
        <v>598</v>
      </c>
      <c r="X269" s="101" t="s">
        <v>103</v>
      </c>
      <c r="Y269" s="101" t="s">
        <v>103</v>
      </c>
      <c r="Z269" s="93" t="s">
        <v>314</v>
      </c>
    </row>
    <row r="270" spans="1:26" ht="22.5" customHeight="1" x14ac:dyDescent="0.3">
      <c r="A270" s="91" t="s">
        <v>867</v>
      </c>
      <c r="B270" s="92" t="s">
        <v>901</v>
      </c>
      <c r="C270" s="93" t="s">
        <v>355</v>
      </c>
      <c r="D270" s="94" t="s">
        <v>364</v>
      </c>
      <c r="E270" s="95" t="s">
        <v>373</v>
      </c>
      <c r="F270" s="96" t="s">
        <v>1301</v>
      </c>
      <c r="G270" s="97" t="s">
        <v>636</v>
      </c>
      <c r="H270" s="97" t="s">
        <v>602</v>
      </c>
      <c r="I270" s="97">
        <v>500</v>
      </c>
      <c r="J270" s="93" t="s">
        <v>1593</v>
      </c>
      <c r="K270" s="98" t="s">
        <v>814</v>
      </c>
      <c r="L270" s="93" t="s">
        <v>627</v>
      </c>
      <c r="M270" s="84" t="s">
        <v>439</v>
      </c>
      <c r="N270" s="84" t="s">
        <v>385</v>
      </c>
      <c r="O270" s="84" t="s">
        <v>381</v>
      </c>
      <c r="P270" s="93" t="s">
        <v>361</v>
      </c>
      <c r="Q270" s="99" t="s">
        <v>545</v>
      </c>
      <c r="R270" s="100" t="s">
        <v>1230</v>
      </c>
      <c r="S270" s="101" t="s">
        <v>362</v>
      </c>
      <c r="T270" s="101" t="s">
        <v>362</v>
      </c>
      <c r="U270" s="99" t="s">
        <v>635</v>
      </c>
      <c r="V270" s="101" t="s">
        <v>362</v>
      </c>
      <c r="W270" s="101" t="s">
        <v>598</v>
      </c>
      <c r="X270" s="101" t="s">
        <v>103</v>
      </c>
      <c r="Y270" s="101" t="s">
        <v>103</v>
      </c>
      <c r="Z270" s="93" t="s">
        <v>59</v>
      </c>
    </row>
    <row r="271" spans="1:26" ht="22.5" customHeight="1" x14ac:dyDescent="0.3">
      <c r="A271" s="91" t="s">
        <v>868</v>
      </c>
      <c r="B271" s="92" t="s">
        <v>901</v>
      </c>
      <c r="C271" s="93" t="s">
        <v>355</v>
      </c>
      <c r="D271" s="94" t="s">
        <v>364</v>
      </c>
      <c r="E271" s="95" t="s">
        <v>373</v>
      </c>
      <c r="F271" s="96" t="s">
        <v>1301</v>
      </c>
      <c r="G271" s="97" t="s">
        <v>636</v>
      </c>
      <c r="H271" s="97" t="s">
        <v>602</v>
      </c>
      <c r="I271" s="97">
        <v>500</v>
      </c>
      <c r="J271" s="93" t="s">
        <v>1593</v>
      </c>
      <c r="K271" s="98" t="s">
        <v>814</v>
      </c>
      <c r="L271" s="93" t="s">
        <v>627</v>
      </c>
      <c r="M271" s="84" t="s">
        <v>439</v>
      </c>
      <c r="N271" s="84" t="s">
        <v>385</v>
      </c>
      <c r="O271" s="84" t="s">
        <v>387</v>
      </c>
      <c r="P271" s="93" t="s">
        <v>361</v>
      </c>
      <c r="Q271" s="99" t="s">
        <v>560</v>
      </c>
      <c r="R271" s="100" t="s">
        <v>1230</v>
      </c>
      <c r="S271" s="101" t="s">
        <v>362</v>
      </c>
      <c r="T271" s="101" t="s">
        <v>362</v>
      </c>
      <c r="U271" s="99" t="s">
        <v>635</v>
      </c>
      <c r="V271" s="101" t="s">
        <v>362</v>
      </c>
      <c r="W271" s="101" t="s">
        <v>598</v>
      </c>
      <c r="X271" s="101" t="s">
        <v>103</v>
      </c>
      <c r="Y271" s="101" t="s">
        <v>103</v>
      </c>
      <c r="Z271" s="93" t="s">
        <v>315</v>
      </c>
    </row>
    <row r="272" spans="1:26" ht="22.5" customHeight="1" x14ac:dyDescent="0.3">
      <c r="A272" s="91" t="s">
        <v>530</v>
      </c>
      <c r="B272" s="92" t="s">
        <v>624</v>
      </c>
      <c r="C272" s="93" t="s">
        <v>355</v>
      </c>
      <c r="D272" s="94" t="s">
        <v>356</v>
      </c>
      <c r="E272" s="95" t="s">
        <v>603</v>
      </c>
      <c r="F272" s="96" t="s">
        <v>604</v>
      </c>
      <c r="G272" s="97" t="s">
        <v>597</v>
      </c>
      <c r="H272" s="97" t="s">
        <v>596</v>
      </c>
      <c r="I272" s="97">
        <v>450</v>
      </c>
      <c r="J272" s="93" t="s">
        <v>1592</v>
      </c>
      <c r="K272" s="98" t="s">
        <v>86</v>
      </c>
      <c r="L272" s="93" t="s">
        <v>627</v>
      </c>
      <c r="M272" s="84" t="s">
        <v>543</v>
      </c>
      <c r="N272" s="84" t="s">
        <v>371</v>
      </c>
      <c r="O272" s="84" t="s">
        <v>367</v>
      </c>
      <c r="P272" s="93" t="s">
        <v>361</v>
      </c>
      <c r="Q272" s="99" t="s">
        <v>560</v>
      </c>
      <c r="R272" s="100" t="s">
        <v>1230</v>
      </c>
      <c r="S272" s="101" t="s">
        <v>362</v>
      </c>
      <c r="T272" s="101" t="s">
        <v>362</v>
      </c>
      <c r="U272" s="99" t="s">
        <v>635</v>
      </c>
      <c r="V272" s="101" t="s">
        <v>103</v>
      </c>
      <c r="W272" s="101" t="s">
        <v>598</v>
      </c>
      <c r="X272" s="101" t="s">
        <v>103</v>
      </c>
      <c r="Y272" s="101" t="s">
        <v>103</v>
      </c>
      <c r="Z272" s="93" t="s">
        <v>59</v>
      </c>
    </row>
    <row r="273" spans="1:26" ht="22.5" customHeight="1" x14ac:dyDescent="0.3">
      <c r="A273" s="91" t="s">
        <v>556</v>
      </c>
      <c r="B273" s="92" t="s">
        <v>625</v>
      </c>
      <c r="C273" s="93" t="s">
        <v>355</v>
      </c>
      <c r="D273" s="94" t="s">
        <v>364</v>
      </c>
      <c r="E273" s="95" t="s">
        <v>558</v>
      </c>
      <c r="F273" s="96" t="s">
        <v>384</v>
      </c>
      <c r="G273" s="97" t="s">
        <v>592</v>
      </c>
      <c r="H273" s="97" t="s">
        <v>602</v>
      </c>
      <c r="I273" s="97">
        <v>450</v>
      </c>
      <c r="J273" s="93" t="s">
        <v>1593</v>
      </c>
      <c r="K273" s="98" t="s">
        <v>559</v>
      </c>
      <c r="L273" s="93" t="s">
        <v>627</v>
      </c>
      <c r="M273" s="84" t="s">
        <v>544</v>
      </c>
      <c r="N273" s="84" t="s">
        <v>371</v>
      </c>
      <c r="O273" s="84" t="s">
        <v>367</v>
      </c>
      <c r="P273" s="93" t="s">
        <v>361</v>
      </c>
      <c r="Q273" s="99" t="s">
        <v>560</v>
      </c>
      <c r="R273" s="100" t="s">
        <v>1230</v>
      </c>
      <c r="S273" s="101" t="s">
        <v>362</v>
      </c>
      <c r="T273" s="101" t="s">
        <v>362</v>
      </c>
      <c r="U273" s="99" t="s">
        <v>635</v>
      </c>
      <c r="V273" s="101" t="s">
        <v>362</v>
      </c>
      <c r="W273" s="101" t="s">
        <v>598</v>
      </c>
      <c r="X273" s="101" t="s">
        <v>600</v>
      </c>
      <c r="Y273" s="101" t="s">
        <v>362</v>
      </c>
      <c r="Z273" s="93" t="s">
        <v>59</v>
      </c>
    </row>
    <row r="274" spans="1:26" ht="22.5" customHeight="1" x14ac:dyDescent="0.3">
      <c r="A274" s="91" t="s">
        <v>557</v>
      </c>
      <c r="B274" s="92" t="s">
        <v>625</v>
      </c>
      <c r="C274" s="93" t="s">
        <v>355</v>
      </c>
      <c r="D274" s="94" t="s">
        <v>364</v>
      </c>
      <c r="E274" s="95" t="s">
        <v>558</v>
      </c>
      <c r="F274" s="96" t="s">
        <v>384</v>
      </c>
      <c r="G274" s="97" t="s">
        <v>592</v>
      </c>
      <c r="H274" s="97" t="s">
        <v>602</v>
      </c>
      <c r="I274" s="97">
        <v>450</v>
      </c>
      <c r="J274" s="93" t="s">
        <v>1593</v>
      </c>
      <c r="K274" s="98" t="s">
        <v>559</v>
      </c>
      <c r="L274" s="93" t="s">
        <v>627</v>
      </c>
      <c r="M274" s="84" t="s">
        <v>544</v>
      </c>
      <c r="N274" s="84" t="s">
        <v>371</v>
      </c>
      <c r="O274" s="84" t="s">
        <v>381</v>
      </c>
      <c r="P274" s="93" t="s">
        <v>361</v>
      </c>
      <c r="Q274" s="99" t="s">
        <v>545</v>
      </c>
      <c r="R274" s="100" t="s">
        <v>1230</v>
      </c>
      <c r="S274" s="101" t="s">
        <v>362</v>
      </c>
      <c r="T274" s="101" t="s">
        <v>362</v>
      </c>
      <c r="U274" s="99" t="s">
        <v>635</v>
      </c>
      <c r="V274" s="101" t="s">
        <v>362</v>
      </c>
      <c r="W274" s="101" t="s">
        <v>598</v>
      </c>
      <c r="X274" s="101" t="s">
        <v>600</v>
      </c>
      <c r="Y274" s="101" t="s">
        <v>362</v>
      </c>
      <c r="Z274" s="93" t="s">
        <v>59</v>
      </c>
    </row>
    <row r="275" spans="1:26" ht="22.5" customHeight="1" x14ac:dyDescent="0.3">
      <c r="A275" s="91" t="s">
        <v>1264</v>
      </c>
      <c r="B275" s="92" t="s">
        <v>1300</v>
      </c>
      <c r="C275" s="93" t="s">
        <v>355</v>
      </c>
      <c r="D275" s="94" t="s">
        <v>364</v>
      </c>
      <c r="E275" s="95" t="s">
        <v>1158</v>
      </c>
      <c r="F275" s="96" t="s">
        <v>1301</v>
      </c>
      <c r="G275" s="97" t="s">
        <v>636</v>
      </c>
      <c r="H275" s="97" t="s">
        <v>596</v>
      </c>
      <c r="I275" s="97">
        <v>600</v>
      </c>
      <c r="J275" s="93" t="s">
        <v>1592</v>
      </c>
      <c r="K275" s="98" t="s">
        <v>86</v>
      </c>
      <c r="L275" s="93" t="s">
        <v>627</v>
      </c>
      <c r="M275" s="84" t="s">
        <v>1302</v>
      </c>
      <c r="N275" s="84" t="s">
        <v>371</v>
      </c>
      <c r="O275" s="84" t="s">
        <v>367</v>
      </c>
      <c r="P275" s="93" t="s">
        <v>361</v>
      </c>
      <c r="Q275" s="99" t="s">
        <v>103</v>
      </c>
      <c r="R275" s="100" t="s">
        <v>1303</v>
      </c>
      <c r="S275" s="101" t="s">
        <v>362</v>
      </c>
      <c r="T275" s="101" t="s">
        <v>362</v>
      </c>
      <c r="U275" s="99" t="s">
        <v>897</v>
      </c>
      <c r="V275" s="101" t="s">
        <v>103</v>
      </c>
      <c r="W275" s="101" t="s">
        <v>598</v>
      </c>
      <c r="X275" s="101" t="s">
        <v>600</v>
      </c>
      <c r="Y275" s="101" t="s">
        <v>103</v>
      </c>
      <c r="Z275" s="93" t="s">
        <v>339</v>
      </c>
    </row>
    <row r="276" spans="1:26" ht="22.5" customHeight="1" x14ac:dyDescent="0.3">
      <c r="A276" s="91" t="s">
        <v>1265</v>
      </c>
      <c r="B276" s="92" t="s">
        <v>1300</v>
      </c>
      <c r="C276" s="93" t="s">
        <v>355</v>
      </c>
      <c r="D276" s="94" t="s">
        <v>364</v>
      </c>
      <c r="E276" s="95" t="s">
        <v>1158</v>
      </c>
      <c r="F276" s="96" t="s">
        <v>1301</v>
      </c>
      <c r="G276" s="97" t="s">
        <v>636</v>
      </c>
      <c r="H276" s="97" t="s">
        <v>596</v>
      </c>
      <c r="I276" s="97">
        <v>600</v>
      </c>
      <c r="J276" s="93" t="s">
        <v>1592</v>
      </c>
      <c r="K276" s="98" t="s">
        <v>86</v>
      </c>
      <c r="L276" s="93" t="s">
        <v>627</v>
      </c>
      <c r="M276" s="84" t="s">
        <v>1302</v>
      </c>
      <c r="N276" s="84" t="s">
        <v>371</v>
      </c>
      <c r="O276" s="84" t="s">
        <v>367</v>
      </c>
      <c r="P276" s="93" t="s">
        <v>361</v>
      </c>
      <c r="Q276" s="99" t="s">
        <v>545</v>
      </c>
      <c r="R276" s="100" t="s">
        <v>1303</v>
      </c>
      <c r="S276" s="101" t="s">
        <v>362</v>
      </c>
      <c r="T276" s="101" t="s">
        <v>362</v>
      </c>
      <c r="U276" s="99" t="s">
        <v>897</v>
      </c>
      <c r="V276" s="101" t="s">
        <v>103</v>
      </c>
      <c r="W276" s="101" t="s">
        <v>598</v>
      </c>
      <c r="X276" s="101" t="s">
        <v>600</v>
      </c>
      <c r="Y276" s="101" t="s">
        <v>103</v>
      </c>
      <c r="Z276" s="93" t="s">
        <v>340</v>
      </c>
    </row>
    <row r="277" spans="1:26" ht="22.5" customHeight="1" x14ac:dyDescent="0.3">
      <c r="A277" s="91" t="s">
        <v>1266</v>
      </c>
      <c r="B277" s="92" t="s">
        <v>1300</v>
      </c>
      <c r="C277" s="93" t="s">
        <v>355</v>
      </c>
      <c r="D277" s="94" t="s">
        <v>364</v>
      </c>
      <c r="E277" s="95" t="s">
        <v>1158</v>
      </c>
      <c r="F277" s="96" t="s">
        <v>1301</v>
      </c>
      <c r="G277" s="97" t="s">
        <v>636</v>
      </c>
      <c r="H277" s="97" t="s">
        <v>602</v>
      </c>
      <c r="I277" s="97">
        <v>600</v>
      </c>
      <c r="J277" s="93" t="s">
        <v>1592</v>
      </c>
      <c r="K277" s="98" t="s">
        <v>86</v>
      </c>
      <c r="L277" s="93" t="s">
        <v>627</v>
      </c>
      <c r="M277" s="84" t="s">
        <v>1302</v>
      </c>
      <c r="N277" s="84" t="s">
        <v>385</v>
      </c>
      <c r="O277" s="84" t="s">
        <v>381</v>
      </c>
      <c r="P277" s="93" t="s">
        <v>361</v>
      </c>
      <c r="Q277" s="99" t="s">
        <v>545</v>
      </c>
      <c r="R277" s="100" t="s">
        <v>1303</v>
      </c>
      <c r="S277" s="101" t="s">
        <v>362</v>
      </c>
      <c r="T277" s="101" t="s">
        <v>362</v>
      </c>
      <c r="U277" s="99" t="s">
        <v>897</v>
      </c>
      <c r="V277" s="101" t="s">
        <v>362</v>
      </c>
      <c r="W277" s="101" t="s">
        <v>598</v>
      </c>
      <c r="X277" s="101" t="s">
        <v>600</v>
      </c>
      <c r="Y277" s="101" t="s">
        <v>103</v>
      </c>
      <c r="Z277" s="93" t="s">
        <v>542</v>
      </c>
    </row>
    <row r="278" spans="1:26" ht="22.5" customHeight="1" x14ac:dyDescent="0.3">
      <c r="A278" s="91" t="s">
        <v>1267</v>
      </c>
      <c r="B278" s="92" t="s">
        <v>1300</v>
      </c>
      <c r="C278" s="93" t="s">
        <v>355</v>
      </c>
      <c r="D278" s="94" t="s">
        <v>364</v>
      </c>
      <c r="E278" s="95" t="s">
        <v>1158</v>
      </c>
      <c r="F278" s="96" t="s">
        <v>1301</v>
      </c>
      <c r="G278" s="97" t="s">
        <v>636</v>
      </c>
      <c r="H278" s="97" t="s">
        <v>602</v>
      </c>
      <c r="I278" s="97">
        <v>600</v>
      </c>
      <c r="J278" s="93" t="s">
        <v>1592</v>
      </c>
      <c r="K278" s="98" t="s">
        <v>86</v>
      </c>
      <c r="L278" s="93" t="s">
        <v>627</v>
      </c>
      <c r="M278" s="84" t="s">
        <v>1302</v>
      </c>
      <c r="N278" s="84" t="s">
        <v>385</v>
      </c>
      <c r="O278" s="84" t="s">
        <v>381</v>
      </c>
      <c r="P278" s="93" t="s">
        <v>361</v>
      </c>
      <c r="Q278" s="99" t="s">
        <v>103</v>
      </c>
      <c r="R278" s="100" t="s">
        <v>1233</v>
      </c>
      <c r="S278" s="101" t="s">
        <v>362</v>
      </c>
      <c r="T278" s="101" t="s">
        <v>362</v>
      </c>
      <c r="U278" s="99" t="s">
        <v>897</v>
      </c>
      <c r="V278" s="101" t="s">
        <v>362</v>
      </c>
      <c r="W278" s="101" t="s">
        <v>598</v>
      </c>
      <c r="X278" s="101" t="s">
        <v>600</v>
      </c>
      <c r="Y278" s="101" t="s">
        <v>103</v>
      </c>
      <c r="Z278" s="93" t="s">
        <v>59</v>
      </c>
    </row>
    <row r="279" spans="1:26" ht="22.5" customHeight="1" x14ac:dyDescent="0.3">
      <c r="A279" s="91" t="s">
        <v>1268</v>
      </c>
      <c r="B279" s="92" t="s">
        <v>1300</v>
      </c>
      <c r="C279" s="93" t="s">
        <v>355</v>
      </c>
      <c r="D279" s="94" t="s">
        <v>364</v>
      </c>
      <c r="E279" s="95" t="s">
        <v>1158</v>
      </c>
      <c r="F279" s="96" t="s">
        <v>1301</v>
      </c>
      <c r="G279" s="97" t="s">
        <v>636</v>
      </c>
      <c r="H279" s="97" t="s">
        <v>602</v>
      </c>
      <c r="I279" s="97">
        <v>600</v>
      </c>
      <c r="J279" s="93" t="s">
        <v>1592</v>
      </c>
      <c r="K279" s="98" t="s">
        <v>86</v>
      </c>
      <c r="L279" s="93" t="s">
        <v>627</v>
      </c>
      <c r="M279" s="84" t="s">
        <v>1304</v>
      </c>
      <c r="N279" s="84" t="s">
        <v>385</v>
      </c>
      <c r="O279" s="84" t="s">
        <v>381</v>
      </c>
      <c r="P279" s="93" t="s">
        <v>361</v>
      </c>
      <c r="Q279" s="99" t="s">
        <v>103</v>
      </c>
      <c r="R279" s="100" t="s">
        <v>1305</v>
      </c>
      <c r="S279" s="101" t="s">
        <v>362</v>
      </c>
      <c r="T279" s="101" t="s">
        <v>362</v>
      </c>
      <c r="U279" s="99" t="s">
        <v>897</v>
      </c>
      <c r="V279" s="101" t="s">
        <v>362</v>
      </c>
      <c r="W279" s="101" t="s">
        <v>598</v>
      </c>
      <c r="X279" s="101" t="s">
        <v>600</v>
      </c>
      <c r="Y279" s="101" t="s">
        <v>103</v>
      </c>
      <c r="Z279" s="93" t="s">
        <v>341</v>
      </c>
    </row>
    <row r="280" spans="1:26" ht="37.5" customHeight="1" x14ac:dyDescent="0.3">
      <c r="A280" s="102" t="s">
        <v>1489</v>
      </c>
      <c r="B280" s="103"/>
      <c r="C280" s="103"/>
      <c r="D280" s="103"/>
      <c r="E280" s="105"/>
      <c r="F280" s="103"/>
      <c r="G280" s="104"/>
      <c r="H280" s="104"/>
      <c r="I280" s="104"/>
      <c r="J280" s="103"/>
      <c r="K280" s="103"/>
      <c r="L280" s="103"/>
      <c r="M280" s="103"/>
      <c r="N280" s="103"/>
      <c r="O280" s="103"/>
      <c r="P280" s="103"/>
      <c r="Q280" s="105"/>
      <c r="R280" s="105"/>
      <c r="S280" s="105"/>
      <c r="T280" s="105"/>
      <c r="U280" s="105"/>
      <c r="V280" s="105"/>
      <c r="W280" s="103"/>
      <c r="X280" s="105"/>
      <c r="Y280" s="105"/>
      <c r="Z280" s="103"/>
    </row>
    <row r="281" spans="1:26" ht="22.5" customHeight="1" x14ac:dyDescent="0.3">
      <c r="A281" s="91" t="s">
        <v>1495</v>
      </c>
      <c r="B281" s="92" t="s">
        <v>1496</v>
      </c>
      <c r="C281" s="93" t="s">
        <v>1489</v>
      </c>
      <c r="D281" s="94" t="s">
        <v>364</v>
      </c>
      <c r="E281" s="95" t="s">
        <v>59</v>
      </c>
      <c r="F281" s="96" t="s">
        <v>59</v>
      </c>
      <c r="G281" s="97" t="s">
        <v>59</v>
      </c>
      <c r="H281" s="97" t="s">
        <v>59</v>
      </c>
      <c r="I281" s="97" t="s">
        <v>59</v>
      </c>
      <c r="J281" s="93" t="s">
        <v>1594</v>
      </c>
      <c r="K281" s="98" t="s">
        <v>86</v>
      </c>
      <c r="L281" s="93" t="s">
        <v>59</v>
      </c>
      <c r="M281" s="84" t="s">
        <v>59</v>
      </c>
      <c r="N281" s="84" t="s">
        <v>59</v>
      </c>
      <c r="O281" s="84" t="s">
        <v>59</v>
      </c>
      <c r="P281" s="93" t="s">
        <v>59</v>
      </c>
      <c r="Q281" s="99" t="s">
        <v>59</v>
      </c>
      <c r="R281" s="100" t="s">
        <v>59</v>
      </c>
      <c r="S281" s="101" t="s">
        <v>59</v>
      </c>
      <c r="T281" s="101" t="s">
        <v>59</v>
      </c>
      <c r="U281" s="99" t="s">
        <v>59</v>
      </c>
      <c r="V281" s="101" t="s">
        <v>59</v>
      </c>
      <c r="W281" s="101" t="s">
        <v>1497</v>
      </c>
      <c r="X281" s="101" t="s">
        <v>103</v>
      </c>
      <c r="Y281" s="101" t="s">
        <v>103</v>
      </c>
      <c r="Z281" s="93" t="s">
        <v>59</v>
      </c>
    </row>
  </sheetData>
  <autoFilter ref="A4:Z4" xr:uid="{738E842F-B8A2-479C-B6A5-8128E8EEFB79}"/>
  <dataConsolidate/>
  <conditionalFormatting sqref="M6:Z21 K6:K21 K23:K26 M23:Z26 M28:Z60 K28:K60 K64:K111 M64:Z111 K62 M62:Z62 M113:Z138 K113:K138 K140:K183 M140:Z183 M185:Z234 K185:K234 K236:K279 M236:Z279 M281:Z281 K281 A6:I21 A23:I26 A28:I60 A64:I111 A62:I62 A113:I138 A140:I183 A185:I234 A236:I279 A281:I281">
    <cfRule type="cellIs" dxfId="16" priority="14" operator="equal">
      <formula>0</formula>
    </cfRule>
    <cfRule type="cellIs" dxfId="15" priority="15" operator="equal">
      <formula>"No"</formula>
    </cfRule>
  </conditionalFormatting>
  <conditionalFormatting sqref="D6:D21 D23:D26 D28:D60 D64:D111 D62 D113:D138 D140:D183 D185:D234 D236:D279 D281">
    <cfRule type="containsBlanks" dxfId="14" priority="16" stopIfTrue="1">
      <formula>LEN(TRIM(D6))=0</formula>
    </cfRule>
    <cfRule type="cellIs" dxfId="13" priority="17" operator="equal">
      <formula>"On Hold"</formula>
    </cfRule>
    <cfRule type="cellIs" dxfId="12" priority="18" operator="equal">
      <formula>"Ongoing"</formula>
    </cfRule>
    <cfRule type="cellIs" dxfId="11" priority="19" operator="equal">
      <formula>"New"</formula>
    </cfRule>
  </conditionalFormatting>
  <conditionalFormatting sqref="D6:D21 D23:D26 D28:D60 D64:D111 D62 D113:D138 D140:D183 D185:D234 D236:D279 D281">
    <cfRule type="cellIs" dxfId="10" priority="13" operator="equal">
      <formula>"Last Chance"</formula>
    </cfRule>
  </conditionalFormatting>
  <conditionalFormatting sqref="L6:L21 L23:L26 L28:L60 L64:L111 L62 L113:L138 L140:L183 L185:L234 L236:L279 L281">
    <cfRule type="cellIs" dxfId="3" priority="3" operator="equal">
      <formula>"No"</formula>
    </cfRule>
    <cfRule type="cellIs" dxfId="2" priority="4" stopIfTrue="1" operator="equal">
      <formula>0</formula>
    </cfRule>
  </conditionalFormatting>
  <conditionalFormatting sqref="J6:J21 J23:J26 J28:J60 J64:J111 J62 J113:J138 J140:J183 J185:J234 J236:J279 J281">
    <cfRule type="cellIs" dxfId="1" priority="1" operator="equal">
      <formula>"No"</formula>
    </cfRule>
    <cfRule type="cellIs" dxfId="0" priority="2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71</vt:i4>
      </vt:variant>
    </vt:vector>
  </HeadingPairs>
  <TitlesOfParts>
    <vt:vector size="75" baseType="lpstr">
      <vt:lpstr>Navigation</vt:lpstr>
      <vt:lpstr>C#63 Notebook Portfolio</vt:lpstr>
      <vt:lpstr>Education Line-up</vt:lpstr>
      <vt:lpstr>Line-up Übersicht</vt:lpstr>
      <vt:lpstr>L13_Yoga_AMD_G2</vt:lpstr>
      <vt:lpstr>Lenovo</vt:lpstr>
      <vt:lpstr>Lenovo_13w_Yoga_G1</vt:lpstr>
      <vt:lpstr>Lenovo_V</vt:lpstr>
      <vt:lpstr>Lenovo_V15_AMD_G1</vt:lpstr>
      <vt:lpstr>Lenovo_V15_AMD_G2</vt:lpstr>
      <vt:lpstr>Lenovo_V15_G1</vt:lpstr>
      <vt:lpstr>Lenovo_V15_G2</vt:lpstr>
      <vt:lpstr>Lenovo_V17_G1</vt:lpstr>
      <vt:lpstr>Lenovo_V17_G2</vt:lpstr>
      <vt:lpstr>Lenovo_V17_G3</vt:lpstr>
      <vt:lpstr>ThinkBook</vt:lpstr>
      <vt:lpstr>ThinkBook_13s_AMD_G3</vt:lpstr>
      <vt:lpstr>ThinkBook_13s_G2</vt:lpstr>
      <vt:lpstr>ThinkBook_13s_G4</vt:lpstr>
      <vt:lpstr>ThinkBook_13x_G1</vt:lpstr>
      <vt:lpstr>ThinkBook_14_AMD_G3</vt:lpstr>
      <vt:lpstr>ThinkBook_14_AMD_G4</vt:lpstr>
      <vt:lpstr>ThinkBook_14_G2</vt:lpstr>
      <vt:lpstr>ThinkBook_14_G4</vt:lpstr>
      <vt:lpstr>ThinkBook_14s_Yoga_G1</vt:lpstr>
      <vt:lpstr>ThinkBook_14s_Yoga_G2</vt:lpstr>
      <vt:lpstr>ThinkBook_15_AMD_G3</vt:lpstr>
      <vt:lpstr>ThinkBook_15_AMD_G4</vt:lpstr>
      <vt:lpstr>ThinkBook_15_G2</vt:lpstr>
      <vt:lpstr>ThinkBook_15_G4</vt:lpstr>
      <vt:lpstr>ThinkBook_15p_G2</vt:lpstr>
      <vt:lpstr>ThinkBook_16p_G2</vt:lpstr>
      <vt:lpstr>ThinkBook_Plus_G2</vt:lpstr>
      <vt:lpstr>ThinkPad_E</vt:lpstr>
      <vt:lpstr>ThinkPad_E14_AMD_G3</vt:lpstr>
      <vt:lpstr>ThinkPad_E14_AMD_G4</vt:lpstr>
      <vt:lpstr>ThinkPad_E14_G2</vt:lpstr>
      <vt:lpstr>ThinkPad_E15_AMD_G2</vt:lpstr>
      <vt:lpstr>ThinkPad_E15_AMD_G3</vt:lpstr>
      <vt:lpstr>ThinkPad_E15_AMD_G4</vt:lpstr>
      <vt:lpstr>ThinkPad_E15_G2</vt:lpstr>
      <vt:lpstr>ThinkPad_L</vt:lpstr>
      <vt:lpstr>ThinkPad_L13_AMD_G2</vt:lpstr>
      <vt:lpstr>ThinkPad_L13_G2</vt:lpstr>
      <vt:lpstr>ThinkPad_L13_Yoga_G2</vt:lpstr>
      <vt:lpstr>ThinkPad_L14_AMD_G1</vt:lpstr>
      <vt:lpstr>ThinkPad_L14_AMD_G2</vt:lpstr>
      <vt:lpstr>ThinkPad_L14_AMD_G3</vt:lpstr>
      <vt:lpstr>ThinkPad_L14_G2</vt:lpstr>
      <vt:lpstr>ThinkPad_L15_AMD_G1</vt:lpstr>
      <vt:lpstr>ThinkPad_L15_AMD_G2</vt:lpstr>
      <vt:lpstr>ThinkPad_L15_AMD_G3</vt:lpstr>
      <vt:lpstr>ThinkPad_L15_G2</vt:lpstr>
      <vt:lpstr>ThinkPad_T</vt:lpstr>
      <vt:lpstr>ThinkPad_T14_AMD_G1</vt:lpstr>
      <vt:lpstr>ThinkPad_T14_AMD_G2</vt:lpstr>
      <vt:lpstr>ThinkPad_T14_G2</vt:lpstr>
      <vt:lpstr>ThinkPad_T14s_AMD_G1</vt:lpstr>
      <vt:lpstr>ThinkPad_T14s_AMD_G2</vt:lpstr>
      <vt:lpstr>ThinkPad_T14s_G2</vt:lpstr>
      <vt:lpstr>ThinkPad_T15_G2</vt:lpstr>
      <vt:lpstr>ThinkPad_T15p_G1</vt:lpstr>
      <vt:lpstr>ThinkPad_X</vt:lpstr>
      <vt:lpstr>ThinkPad_X1_Carbon_G8</vt:lpstr>
      <vt:lpstr>ThinkPad_X1_Carbon_G9</vt:lpstr>
      <vt:lpstr>ThinkPad_X1_Extreme_G4</vt:lpstr>
      <vt:lpstr>ThinkPad_X1_Nano_G1</vt:lpstr>
      <vt:lpstr>ThinkPad_X1_Yoga_G5</vt:lpstr>
      <vt:lpstr>ThinkPad_X1_Yoga_G6</vt:lpstr>
      <vt:lpstr>ThinkPad_X13_AMD_G1</vt:lpstr>
      <vt:lpstr>ThinkPad_X13_AMD_G2</vt:lpstr>
      <vt:lpstr>ThinkPad_X13_G2</vt:lpstr>
      <vt:lpstr>ThinkPad_X13_Yoga_G1</vt:lpstr>
      <vt:lpstr>ThinkPad_X13_Yoga_G2</vt:lpstr>
      <vt:lpstr>X1_Titanium_Yoga_G1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Rieger</dc:creator>
  <cp:lastModifiedBy>Bruehne, Lucas</cp:lastModifiedBy>
  <dcterms:created xsi:type="dcterms:W3CDTF">2020-08-18T09:39:01Z</dcterms:created>
  <dcterms:modified xsi:type="dcterms:W3CDTF">2022-05-18T13:16:26Z</dcterms:modified>
</cp:coreProperties>
</file>