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RPDATA\BuIBM\LENOVO\Marketingaktionen\Topsellerlisten Einspielung\2022 - Mai\"/>
    </mc:Choice>
  </mc:AlternateContent>
  <xr:revisionPtr revIDLastSave="0" documentId="8_{C38ABF0B-1C26-4B55-A2BA-8C6D5F481892}" xr6:coauthVersionLast="47" xr6:coauthVersionMax="47" xr10:uidLastSave="{00000000-0000-0000-0000-000000000000}"/>
  <bookViews>
    <workbookView xWindow="53880" yWindow="255" windowWidth="25440" windowHeight="15540" firstSheet="1" activeTab="3" xr2:uid="{1641A207-72ED-4547-B676-2740096E9C9A}"/>
  </bookViews>
  <sheets>
    <sheet name="Navigation" sheetId="6" state="hidden" r:id="rId1"/>
    <sheet name="Navigation_NEW" sheetId="14" r:id="rId2"/>
    <sheet name="C#63 Visuals Portfolio" sheetId="5" r:id="rId3"/>
    <sheet name="Line-Up" sheetId="1" r:id="rId4"/>
    <sheet name="Navigation_data" sheetId="13" state="hidden" r:id="rId5"/>
  </sheets>
  <definedNames>
    <definedName name="_xlnm._FilterDatabase" localSheetId="3" hidden="1">'Line-Up'!$B$4:$BN$49</definedName>
    <definedName name="_xlnm._FilterDatabase" localSheetId="4" hidden="1">Navigation_data!$B$4:$BI$44</definedName>
    <definedName name="Main_Description">Navigation_NEW!$G$3</definedName>
    <definedName name="Main_Family">Navigation_NEW!$D$6</definedName>
    <definedName name="Main_PN">SUBSTITUTE(Navigation_NEW!$D$3," ","")</definedName>
    <definedName name="Main_Series">Navigation_NEW!$D$7</definedName>
    <definedName name="Main_Topseller">SUBSTITUTE(SUBSTITUTE(Navigation_NEW!$G$6,"Non-Topseller","No"),"Topseller","Yes")</definedName>
    <definedName name="Main_View_Selector">Navigation_NEW!$T$3</definedName>
    <definedName name="Navigation" localSheetId="1">Navigation_NEW!$A$13</definedName>
    <definedName name="Navigation">#REF!</definedName>
    <definedName name="ThinkVision_M14">'C#63 Visuals Portfolio'!$AR$7</definedName>
    <definedName name="ThinkVision_M14t">'C#63 Visuals Portfolio'!$AS$7</definedName>
    <definedName name="ThinkVision_M15">'C#63 Visuals Portfolio'!$AT$7</definedName>
    <definedName name="ThinkVision_P24h_2L">'C#63 Visuals Portfolio'!$AB$7</definedName>
    <definedName name="ThinkVision_P24q_20">'C#63 Visuals Portfolio'!$AA$7</definedName>
    <definedName name="ThinkVision_P27__Creator_Extreme">'C#63 Visuals Portfolio'!$AF$7</definedName>
    <definedName name="ThinkVision_P27h_20">'C#63 Visuals Portfolio'!$AD$7</definedName>
    <definedName name="ThinkVision_P27q_20">'C#63 Visuals Portfolio'!$AC$7</definedName>
    <definedName name="ThinkVision_P27u_20">'C#63 Visuals Portfolio'!$AE$7</definedName>
    <definedName name="ThinkVision_P32p_20">'C#63 Visuals Portfolio'!$AG$7</definedName>
    <definedName name="ThinkVision_P34w_20">'C#63 Visuals Portfolio'!$AH$7</definedName>
    <definedName name="ThinkVision_P40w_20">'C#63 Visuals Portfolio'!$AI$7</definedName>
    <definedName name="ThinkVision_S22e_20">'C#63 Visuals Portfolio'!$C$7</definedName>
    <definedName name="ThinkVision_S24e_20">'C#63 Visuals Portfolio'!$D$7</definedName>
    <definedName name="ThinkVision_S27e_20">'C#63 Visuals Portfolio'!$E$7</definedName>
    <definedName name="ThinkVision_T23d_10">'C#63 Visuals Portfolio'!$J$7</definedName>
    <definedName name="ThinkVision_T23i_20">'C#63 Visuals Portfolio'!$I$7</definedName>
    <definedName name="ThinkVision_T24d_10">'C#63 Visuals Portfolio'!$N$7</definedName>
    <definedName name="ThinkVision_T24h_20">'C#63 Visuals Portfolio'!$P$7</definedName>
    <definedName name="ThinkVision_T24i_2L">'C#63 Visuals Portfolio'!$K$7</definedName>
    <definedName name="ThinkVision_T24m_20">'C#63 Visuals Portfolio'!$L$7</definedName>
    <definedName name="ThinkVision_T24m_29">'C#63 Visuals Portfolio'!$M$7</definedName>
    <definedName name="ThinkVision_T24t_20">'C#63 Visuals Portfolio'!$Q$7</definedName>
    <definedName name="ThinkVision_T24v_20">'C#63 Visuals Portfolio'!$O$7</definedName>
    <definedName name="ThinkVision_T25d_10">'C#63 Visuals Portfolio'!$R$7</definedName>
    <definedName name="ThinkVision_T27h_2L">'C#63 Visuals Portfolio'!$T$7</definedName>
    <definedName name="ThinkVision_T27hv_20">'C#63 Visuals Portfolio'!$V$7</definedName>
    <definedName name="ThinkVision_T27i_10">'C#63 Visuals Portfolio'!$S$7</definedName>
    <definedName name="ThinkVision_T27p_10">'C#63 Visuals Portfolio'!$U$7</definedName>
    <definedName name="ThinkVision_T32h_20">'C#63 Visuals Portfolio'!$W$7</definedName>
    <definedName name="ThinkVision_T32p_20">'C#63 Visuals Portfolio'!$X$7</definedName>
    <definedName name="ThinkVision_T34w_20">'C#63 Visuals Portfolio'!$Y$7</definedName>
    <definedName name="ThinkVisionT22i_20">'C#63 Visuals Portfolio'!$G$7</definedName>
    <definedName name="ThinkVisionT22v_20">'C#63 Visuals Portfolio'!$H$7</definedName>
    <definedName name="Tiny_In_One_22__TIO___Cam_None_Touch">'C#63 Visuals Portfolio'!$AK$7</definedName>
    <definedName name="Tiny_In_One_22__TIO___Cam_Touch">'C#63 Visuals Portfolio'!$AL$7</definedName>
    <definedName name="Tiny_In_One_24__TIO____Cam_None_Touch">'C#63 Visuals Portfolio'!$AM$7</definedName>
    <definedName name="Tiny_In_One_24__TIO___Cam_Touch">'C#63 Visuals Portfolio'!$AO$7</definedName>
    <definedName name="Tiny_In_One_24__TIO___IR_Cam_None_Touch">'C#63 Visuals Portfolio'!$AN$7</definedName>
    <definedName name="Tiny_In_One_27">'C#63 Visuals Portfolio'!$AP$7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34" i="14" l="1"/>
  <c r="W33" i="14"/>
  <c r="W32" i="14"/>
  <c r="W31" i="14"/>
  <c r="W30" i="14"/>
  <c r="U34" i="14"/>
  <c r="U33" i="14"/>
  <c r="U32" i="14"/>
  <c r="U31" i="14"/>
  <c r="U30" i="14"/>
  <c r="U48" i="14"/>
  <c r="U40" i="14"/>
  <c r="W47" i="14"/>
  <c r="W41" i="14"/>
  <c r="W27" i="14"/>
  <c r="W18" i="14"/>
  <c r="U26" i="14"/>
  <c r="U18" i="14"/>
  <c r="Q18" i="14"/>
  <c r="Q24" i="14"/>
  <c r="Q31" i="14"/>
  <c r="Q38" i="14"/>
  <c r="S38" i="14"/>
  <c r="S31" i="14"/>
  <c r="S24" i="14"/>
  <c r="S23" i="14"/>
  <c r="S16" i="14"/>
  <c r="S17" i="14"/>
  <c r="S18" i="14"/>
  <c r="S19" i="14"/>
  <c r="M14" i="5"/>
  <c r="Q16" i="14"/>
  <c r="Q23" i="14"/>
  <c r="C20" i="14"/>
  <c r="C19" i="14"/>
  <c r="C18" i="14"/>
  <c r="C17" i="14"/>
  <c r="C16" i="14"/>
  <c r="S27" i="14" l="1"/>
  <c r="AA32" i="14"/>
  <c r="Q37" i="14"/>
  <c r="Q30" i="14"/>
  <c r="W70" i="14" l="1"/>
  <c r="W69" i="14"/>
  <c r="U69" i="14"/>
  <c r="W68" i="14"/>
  <c r="U68" i="14"/>
  <c r="W67" i="14"/>
  <c r="U67" i="14"/>
  <c r="W66" i="14"/>
  <c r="U66" i="14"/>
  <c r="W65" i="14"/>
  <c r="U65" i="14"/>
  <c r="W63" i="14"/>
  <c r="W62" i="14"/>
  <c r="U62" i="14"/>
  <c r="W61" i="14"/>
  <c r="U61" i="14"/>
  <c r="W60" i="14"/>
  <c r="U60" i="14"/>
  <c r="W59" i="14"/>
  <c r="U59" i="14"/>
  <c r="W58" i="14"/>
  <c r="U58" i="14"/>
  <c r="W56" i="14"/>
  <c r="W55" i="14"/>
  <c r="U55" i="14"/>
  <c r="W54" i="14"/>
  <c r="U54" i="14"/>
  <c r="W53" i="14"/>
  <c r="U53" i="14"/>
  <c r="W52" i="14"/>
  <c r="U52" i="14"/>
  <c r="W51" i="14"/>
  <c r="U51" i="14"/>
  <c r="S42" i="14"/>
  <c r="AO41" i="14"/>
  <c r="AM41" i="14"/>
  <c r="AA41" i="14"/>
  <c r="Y41" i="14"/>
  <c r="W48" i="14"/>
  <c r="S41" i="14"/>
  <c r="Q41" i="14"/>
  <c r="AO40" i="14"/>
  <c r="AM40" i="14"/>
  <c r="AA40" i="14"/>
  <c r="Y40" i="14"/>
  <c r="U47" i="14"/>
  <c r="S40" i="14"/>
  <c r="Q40" i="14"/>
  <c r="AO39" i="14"/>
  <c r="AM39" i="14"/>
  <c r="AA39" i="14"/>
  <c r="Y39" i="14"/>
  <c r="W46" i="14"/>
  <c r="U46" i="14"/>
  <c r="S39" i="14"/>
  <c r="Q39" i="14"/>
  <c r="AO38" i="14"/>
  <c r="AM38" i="14"/>
  <c r="AA38" i="14"/>
  <c r="Y38" i="14"/>
  <c r="W45" i="14"/>
  <c r="U45" i="14"/>
  <c r="AO37" i="14"/>
  <c r="AM37" i="14"/>
  <c r="AA37" i="14"/>
  <c r="Y37" i="14"/>
  <c r="W44" i="14"/>
  <c r="U44" i="14"/>
  <c r="S37" i="14"/>
  <c r="BC34" i="14"/>
  <c r="BA34" i="14"/>
  <c r="AS34" i="14"/>
  <c r="AQ34" i="14"/>
  <c r="AO34" i="14"/>
  <c r="AM34" i="14"/>
  <c r="AE34" i="14"/>
  <c r="AC34" i="14"/>
  <c r="AA34" i="14"/>
  <c r="Y34" i="14"/>
  <c r="U41" i="14"/>
  <c r="S34" i="14"/>
  <c r="Q34" i="14"/>
  <c r="BC33" i="14"/>
  <c r="BA33" i="14"/>
  <c r="AS33" i="14"/>
  <c r="AQ33" i="14"/>
  <c r="AO33" i="14"/>
  <c r="AM33" i="14"/>
  <c r="AE33" i="14"/>
  <c r="AC33" i="14"/>
  <c r="AA33" i="14"/>
  <c r="Y33" i="14"/>
  <c r="W40" i="14"/>
  <c r="S33" i="14"/>
  <c r="Q33" i="14"/>
  <c r="BC32" i="14"/>
  <c r="BA32" i="14"/>
  <c r="AS32" i="14"/>
  <c r="AQ32" i="14"/>
  <c r="AO32" i="14"/>
  <c r="AM32" i="14"/>
  <c r="AE32" i="14"/>
  <c r="AC32" i="14"/>
  <c r="Y32" i="14"/>
  <c r="W39" i="14"/>
  <c r="U39" i="14"/>
  <c r="S32" i="14"/>
  <c r="Q32" i="14"/>
  <c r="BC31" i="14"/>
  <c r="BA31" i="14"/>
  <c r="AS31" i="14"/>
  <c r="AQ31" i="14"/>
  <c r="AO31" i="14"/>
  <c r="AM31" i="14"/>
  <c r="AE31" i="14"/>
  <c r="AC31" i="14"/>
  <c r="AA31" i="14"/>
  <c r="Y31" i="14"/>
  <c r="W38" i="14"/>
  <c r="U38" i="14"/>
  <c r="BC30" i="14"/>
  <c r="BA30" i="14"/>
  <c r="AS30" i="14"/>
  <c r="AQ30" i="14"/>
  <c r="AO30" i="14"/>
  <c r="AM30" i="14"/>
  <c r="AE30" i="14"/>
  <c r="AC30" i="14"/>
  <c r="AA30" i="14"/>
  <c r="Y30" i="14"/>
  <c r="W37" i="14"/>
  <c r="U37" i="14"/>
  <c r="S30" i="14"/>
  <c r="BM27" i="14"/>
  <c r="BK27" i="14"/>
  <c r="BC27" i="14"/>
  <c r="BA27" i="14"/>
  <c r="AY27" i="14"/>
  <c r="AW27" i="14"/>
  <c r="AS27" i="14"/>
  <c r="AQ27" i="14"/>
  <c r="AO27" i="14"/>
  <c r="AM27" i="14"/>
  <c r="AK27" i="14"/>
  <c r="AI27" i="14"/>
  <c r="AE27" i="14"/>
  <c r="AC27" i="14"/>
  <c r="AA27" i="14"/>
  <c r="Y27" i="14"/>
  <c r="U27" i="14"/>
  <c r="Q27" i="14"/>
  <c r="BM26" i="14"/>
  <c r="BK26" i="14"/>
  <c r="BC26" i="14"/>
  <c r="BA26" i="14"/>
  <c r="AY26" i="14"/>
  <c r="AW26" i="14"/>
  <c r="AS26" i="14"/>
  <c r="AQ26" i="14"/>
  <c r="AO26" i="14"/>
  <c r="AM26" i="14"/>
  <c r="AK26" i="14"/>
  <c r="AI26" i="14"/>
  <c r="AE26" i="14"/>
  <c r="AC26" i="14"/>
  <c r="AA26" i="14"/>
  <c r="Y26" i="14"/>
  <c r="W26" i="14"/>
  <c r="S26" i="14"/>
  <c r="Q26" i="14"/>
  <c r="BM25" i="14"/>
  <c r="BK25" i="14"/>
  <c r="BC25" i="14"/>
  <c r="BA25" i="14"/>
  <c r="AY25" i="14"/>
  <c r="AW25" i="14"/>
  <c r="AS25" i="14"/>
  <c r="AQ25" i="14"/>
  <c r="AO25" i="14"/>
  <c r="AM25" i="14"/>
  <c r="AK25" i="14"/>
  <c r="AI25" i="14"/>
  <c r="AE25" i="14"/>
  <c r="AC25" i="14"/>
  <c r="AA25" i="14"/>
  <c r="Y25" i="14"/>
  <c r="W25" i="14"/>
  <c r="U25" i="14"/>
  <c r="S25" i="14"/>
  <c r="Q25" i="14"/>
  <c r="BM24" i="14"/>
  <c r="BK24" i="14"/>
  <c r="BC24" i="14"/>
  <c r="BA24" i="14"/>
  <c r="AY24" i="14"/>
  <c r="AW24" i="14"/>
  <c r="AS24" i="14"/>
  <c r="AQ24" i="14"/>
  <c r="AO24" i="14"/>
  <c r="AM24" i="14"/>
  <c r="AK24" i="14"/>
  <c r="AI24" i="14"/>
  <c r="AE24" i="14"/>
  <c r="AC24" i="14"/>
  <c r="AA24" i="14"/>
  <c r="Y24" i="14"/>
  <c r="W24" i="14"/>
  <c r="U24" i="14"/>
  <c r="BM23" i="14"/>
  <c r="BK23" i="14"/>
  <c r="BC23" i="14"/>
  <c r="BA23" i="14"/>
  <c r="AY23" i="14"/>
  <c r="AW23" i="14"/>
  <c r="AS23" i="14"/>
  <c r="AQ23" i="14"/>
  <c r="AO23" i="14"/>
  <c r="AM23" i="14"/>
  <c r="AK23" i="14"/>
  <c r="AI23" i="14"/>
  <c r="AE23" i="14"/>
  <c r="AC23" i="14"/>
  <c r="AA23" i="14"/>
  <c r="Y23" i="14"/>
  <c r="W23" i="14"/>
  <c r="U23" i="14"/>
  <c r="BQ20" i="14"/>
  <c r="BO20" i="14"/>
  <c r="BM20" i="14"/>
  <c r="BK20" i="14"/>
  <c r="BG20" i="14"/>
  <c r="BE20" i="14"/>
  <c r="BC20" i="14"/>
  <c r="BA20" i="14"/>
  <c r="AY20" i="14"/>
  <c r="AW20" i="14"/>
  <c r="AS20" i="14"/>
  <c r="AQ20" i="14"/>
  <c r="AO20" i="14"/>
  <c r="AM20" i="14"/>
  <c r="AK20" i="14"/>
  <c r="AI20" i="14"/>
  <c r="AE20" i="14"/>
  <c r="AC20" i="14"/>
  <c r="AA20" i="14"/>
  <c r="Y20" i="14"/>
  <c r="W20" i="14"/>
  <c r="U20" i="14"/>
  <c r="S20" i="14"/>
  <c r="Q20" i="14"/>
  <c r="M20" i="14"/>
  <c r="K20" i="14"/>
  <c r="I20" i="14"/>
  <c r="G20" i="14"/>
  <c r="E20" i="14"/>
  <c r="BQ19" i="14"/>
  <c r="BO19" i="14"/>
  <c r="BM19" i="14"/>
  <c r="BK19" i="14"/>
  <c r="BG19" i="14"/>
  <c r="BE19" i="14"/>
  <c r="BC19" i="14"/>
  <c r="BA19" i="14"/>
  <c r="AY19" i="14"/>
  <c r="AW19" i="14"/>
  <c r="AS19" i="14"/>
  <c r="AQ19" i="14"/>
  <c r="AO19" i="14"/>
  <c r="AM19" i="14"/>
  <c r="AK19" i="14"/>
  <c r="AI19" i="14"/>
  <c r="AE19" i="14"/>
  <c r="AC19" i="14"/>
  <c r="AA19" i="14"/>
  <c r="Y19" i="14"/>
  <c r="W19" i="14"/>
  <c r="U19" i="14"/>
  <c r="Q19" i="14"/>
  <c r="M19" i="14"/>
  <c r="K19" i="14"/>
  <c r="I19" i="14"/>
  <c r="G19" i="14"/>
  <c r="E19" i="14"/>
  <c r="BQ18" i="14"/>
  <c r="BO18" i="14"/>
  <c r="BM18" i="14"/>
  <c r="BK18" i="14"/>
  <c r="BG18" i="14"/>
  <c r="BE18" i="14"/>
  <c r="BC18" i="14"/>
  <c r="BA18" i="14"/>
  <c r="AY18" i="14"/>
  <c r="AW18" i="14"/>
  <c r="AS18" i="14"/>
  <c r="AQ18" i="14"/>
  <c r="AO18" i="14"/>
  <c r="AM18" i="14"/>
  <c r="AK18" i="14"/>
  <c r="AI18" i="14"/>
  <c r="AE18" i="14"/>
  <c r="AC18" i="14"/>
  <c r="AA18" i="14"/>
  <c r="Y18" i="14"/>
  <c r="M18" i="14"/>
  <c r="K18" i="14"/>
  <c r="I18" i="14"/>
  <c r="G18" i="14"/>
  <c r="E18" i="14"/>
  <c r="BQ17" i="14"/>
  <c r="BO17" i="14"/>
  <c r="BM17" i="14"/>
  <c r="BK17" i="14"/>
  <c r="BG17" i="14"/>
  <c r="BE17" i="14"/>
  <c r="BC17" i="14"/>
  <c r="BA17" i="14"/>
  <c r="AY17" i="14"/>
  <c r="AW17" i="14"/>
  <c r="AS17" i="14"/>
  <c r="AQ17" i="14"/>
  <c r="AO17" i="14"/>
  <c r="AM17" i="14"/>
  <c r="AK17" i="14"/>
  <c r="AI17" i="14"/>
  <c r="AE17" i="14"/>
  <c r="AC17" i="14"/>
  <c r="AA17" i="14"/>
  <c r="Y17" i="14"/>
  <c r="W17" i="14"/>
  <c r="U17" i="14"/>
  <c r="Q17" i="14"/>
  <c r="M17" i="14"/>
  <c r="K17" i="14"/>
  <c r="I17" i="14"/>
  <c r="G17" i="14"/>
  <c r="E17" i="14"/>
  <c r="BQ16" i="14"/>
  <c r="BO16" i="14"/>
  <c r="BM16" i="14"/>
  <c r="BK16" i="14"/>
  <c r="BG16" i="14"/>
  <c r="BE16" i="14"/>
  <c r="BC16" i="14"/>
  <c r="BA16" i="14"/>
  <c r="AY16" i="14"/>
  <c r="AW16" i="14"/>
  <c r="AS16" i="14"/>
  <c r="AQ16" i="14"/>
  <c r="AO16" i="14"/>
  <c r="AM16" i="14"/>
  <c r="AK16" i="14"/>
  <c r="AI16" i="14"/>
  <c r="AE16" i="14"/>
  <c r="AC16" i="14"/>
  <c r="AA16" i="14"/>
  <c r="Y16" i="14"/>
  <c r="W16" i="14"/>
  <c r="U16" i="14"/>
  <c r="M16" i="14"/>
  <c r="K16" i="14"/>
  <c r="I16" i="14"/>
  <c r="G16" i="14"/>
  <c r="E16" i="14"/>
  <c r="AT14" i="5" l="1"/>
  <c r="AS14" i="5"/>
  <c r="AR14" i="5"/>
  <c r="AP14" i="5"/>
  <c r="AO14" i="5"/>
  <c r="AN14" i="5"/>
  <c r="AM14" i="5"/>
  <c r="AL14" i="5"/>
  <c r="AK14" i="5"/>
  <c r="AI14" i="5"/>
  <c r="AH14" i="5"/>
  <c r="AG14" i="5"/>
  <c r="AF14" i="5"/>
  <c r="AE14" i="5"/>
  <c r="AD14" i="5"/>
  <c r="AC14" i="5"/>
  <c r="AB14" i="5"/>
  <c r="AA14" i="5"/>
  <c r="Y14" i="5"/>
  <c r="X14" i="5"/>
  <c r="W14" i="5"/>
  <c r="V14" i="5"/>
  <c r="U14" i="5"/>
  <c r="T14" i="5"/>
  <c r="S14" i="5"/>
  <c r="R14" i="5"/>
  <c r="Q14" i="5"/>
  <c r="P14" i="5"/>
  <c r="O14" i="5"/>
  <c r="N14" i="5"/>
  <c r="L14" i="5"/>
  <c r="K14" i="5"/>
  <c r="J14" i="5"/>
  <c r="I14" i="5"/>
  <c r="H14" i="5"/>
  <c r="G14" i="5"/>
  <c r="E14" i="5"/>
  <c r="D14" i="5"/>
  <c r="C14" i="5"/>
</calcChain>
</file>

<file path=xl/sharedStrings.xml><?xml version="1.0" encoding="utf-8"?>
<sst xmlns="http://schemas.openxmlformats.org/spreadsheetml/2006/main" count="6386" uniqueCount="798">
  <si>
    <t>Panel Technology</t>
  </si>
  <si>
    <t>Color</t>
  </si>
  <si>
    <t>Eye Protect</t>
  </si>
  <si>
    <t>Special Features</t>
  </si>
  <si>
    <t>ID Outlook</t>
  </si>
  <si>
    <t>Ergonomics</t>
  </si>
  <si>
    <t>Connectivity</t>
  </si>
  <si>
    <t>Environmental</t>
  </si>
  <si>
    <t>GREEN
IT (tbd)</t>
  </si>
  <si>
    <t>Green
Pack</t>
  </si>
  <si>
    <t>TCO / TCO Edge</t>
  </si>
  <si>
    <t>Energy
Star</t>
  </si>
  <si>
    <t>EPEAT</t>
  </si>
  <si>
    <t>PN</t>
  </si>
  <si>
    <t>Family</t>
  </si>
  <si>
    <t>Series</t>
  </si>
  <si>
    <t>Status</t>
  </si>
  <si>
    <t>HEK</t>
  </si>
  <si>
    <t>UVP</t>
  </si>
  <si>
    <t>Screen</t>
  </si>
  <si>
    <t>Resolution</t>
  </si>
  <si>
    <t>Resolution Naming</t>
  </si>
  <si>
    <t>Panel Type</t>
  </si>
  <si>
    <t>Aspect Ratio</t>
  </si>
  <si>
    <t>Curvature</t>
  </si>
  <si>
    <t>Brightness</t>
  </si>
  <si>
    <t>Contrast Ratio</t>
  </si>
  <si>
    <t>Color Gamut NTSC</t>
  </si>
  <si>
    <t>Color Gamut sRGB</t>
  </si>
  <si>
    <t>Color Support</t>
  </si>
  <si>
    <t>TÜV Low Blue Light</t>
  </si>
  <si>
    <t>Eye Safe (Natural LBL)</t>
  </si>
  <si>
    <t>PIP/PBP</t>
  </si>
  <si>
    <t>DaisyChain  Capability</t>
  </si>
  <si>
    <t>Software ThinkColor</t>
  </si>
  <si>
    <t>Dedicated VoIP buttons</t>
  </si>
  <si>
    <t>Near Edgless 3 or 4 (side)</t>
  </si>
  <si>
    <t>External Power Supply</t>
  </si>
  <si>
    <t>Cable Management</t>
  </si>
  <si>
    <t>Carrying Handle</t>
  </si>
  <si>
    <t>Lift</t>
  </si>
  <si>
    <t>Tilt</t>
  </si>
  <si>
    <t>Pivot</t>
  </si>
  <si>
    <t>Swivel</t>
  </si>
  <si>
    <t>VESA Wall Mounting</t>
  </si>
  <si>
    <t>Ethernet</t>
  </si>
  <si>
    <t>VGA</t>
  </si>
  <si>
    <t>HDMI</t>
  </si>
  <si>
    <t>DP</t>
  </si>
  <si>
    <t>DVI</t>
  </si>
  <si>
    <t>USB Type-C</t>
  </si>
  <si>
    <t>USB Hub</t>
  </si>
  <si>
    <t>MC50 Compatible</t>
  </si>
  <si>
    <t>Integrated Webcam</t>
  </si>
  <si>
    <t>Integrated Microphone</t>
  </si>
  <si>
    <t>Integrated Speakers</t>
  </si>
  <si>
    <t>Optional Speakers</t>
  </si>
  <si>
    <t>Energy Star  8.0</t>
  </si>
  <si>
    <t>TCO 8.0</t>
  </si>
  <si>
    <t>EPEAT Gold</t>
  </si>
  <si>
    <t>Energy Label (NEW) - EU datasheet</t>
  </si>
  <si>
    <t>Predecessor</t>
  </si>
  <si>
    <t>EOW</t>
  </si>
  <si>
    <t>Announced</t>
  </si>
  <si>
    <t>EAN</t>
  </si>
  <si>
    <t>MOT</t>
  </si>
  <si>
    <t>Pallet sizes</t>
  </si>
  <si>
    <t>Recommended 
pallet size</t>
  </si>
  <si>
    <t>#</t>
  </si>
  <si>
    <t>S-Series</t>
  </si>
  <si>
    <t>8.0 / 2.0</t>
  </si>
  <si>
    <t>8.0</t>
  </si>
  <si>
    <t>62C6KAT1EU</t>
  </si>
  <si>
    <t>ThinkVision S22e-20</t>
  </si>
  <si>
    <t>Ongoing</t>
  </si>
  <si>
    <t>-</t>
  </si>
  <si>
    <t>21.5"</t>
  </si>
  <si>
    <t>1920 x 1080</t>
  </si>
  <si>
    <t>FHD</t>
  </si>
  <si>
    <t>VA</t>
  </si>
  <si>
    <t>16:9</t>
  </si>
  <si>
    <t/>
  </si>
  <si>
    <t>250cd/m²</t>
  </si>
  <si>
    <t>3000:1</t>
  </si>
  <si>
    <t>16.7M</t>
  </si>
  <si>
    <t>√</t>
  </si>
  <si>
    <t>E</t>
  </si>
  <si>
    <t>61C9KAT1EU</t>
  </si>
  <si>
    <t>Rail/Sea</t>
  </si>
  <si>
    <t>TBD</t>
  </si>
  <si>
    <t>7.0 / 2.0</t>
  </si>
  <si>
    <t>Gold</t>
  </si>
  <si>
    <t>62AEKAT2EU</t>
  </si>
  <si>
    <t>ThinkVision S24e-20</t>
  </si>
  <si>
    <t>23.8"</t>
  </si>
  <si>
    <t>D</t>
  </si>
  <si>
    <t>61CAKAT1EU</t>
  </si>
  <si>
    <t>G1=90/pallet; G2=80/pallet</t>
  </si>
  <si>
    <t>Silver</t>
  </si>
  <si>
    <t>62AFKAT2EU</t>
  </si>
  <si>
    <t>ThinkVision S27e-20</t>
  </si>
  <si>
    <t>27.0"</t>
  </si>
  <si>
    <t>IPS</t>
  </si>
  <si>
    <t>1000:1</t>
  </si>
  <si>
    <t>61C7KAT1EU</t>
  </si>
  <si>
    <t>G1=36/pallet; G2=32/pallet</t>
  </si>
  <si>
    <t>2560 x 1440</t>
  </si>
  <si>
    <t>2K QHD</t>
  </si>
  <si>
    <t>350cd/m²</t>
  </si>
  <si>
    <t>1.07B</t>
  </si>
  <si>
    <t>F</t>
  </si>
  <si>
    <t>3840 x 2160</t>
  </si>
  <si>
    <t>4K UHD</t>
  </si>
  <si>
    <t>300cd/m²</t>
  </si>
  <si>
    <t>16:10</t>
  </si>
  <si>
    <t>C</t>
  </si>
  <si>
    <t>T-Series</t>
  </si>
  <si>
    <t>Good</t>
  </si>
  <si>
    <t>61FEMAT6EU</t>
  </si>
  <si>
    <t>ThinkVision T22i-20</t>
  </si>
  <si>
    <t>61A9MAT1EU</t>
  </si>
  <si>
    <t>G1-GP=66/pallet; G2-GP=44/pallet - G1-HQ=72/pallet; G2-HQ=48/pallet</t>
  </si>
  <si>
    <t>Better</t>
  </si>
  <si>
    <t>61FBMAT6EU</t>
  </si>
  <si>
    <t>ThinkVisionT22v-20</t>
  </si>
  <si>
    <t>61BBMAT1EU</t>
  </si>
  <si>
    <t>61F6MAT2EU</t>
  </si>
  <si>
    <t>ThinkVision T23i-20</t>
  </si>
  <si>
    <t>23.0"</t>
  </si>
  <si>
    <t>61ABMAT1EU</t>
  </si>
  <si>
    <t>G1=30/pallet，G2=60/pallet</t>
  </si>
  <si>
    <t>61C3MAT6EU</t>
  </si>
  <si>
    <t>ThinkVision T23d-10</t>
  </si>
  <si>
    <t>22.5"</t>
  </si>
  <si>
    <t>1920 x 1200</t>
  </si>
  <si>
    <t>WUXGA</t>
  </si>
  <si>
    <t>G1=44/pallet; G2=66/pallet</t>
  </si>
  <si>
    <t>61F7MAT2EU</t>
  </si>
  <si>
    <t>G1=30/pallet, G2=60/pallet</t>
  </si>
  <si>
    <t>BEST</t>
  </si>
  <si>
    <t>62B0MAT2EU</t>
  </si>
  <si>
    <t>ThinkVision T24i-2L</t>
  </si>
  <si>
    <t>61CFRAT2EU</t>
  </si>
  <si>
    <t>Green Pack</t>
  </si>
  <si>
    <t>62CDGAT6EU</t>
  </si>
  <si>
    <t>ThinkVision T24m-20</t>
  </si>
  <si>
    <t>61B4MAT1EU</t>
  </si>
  <si>
    <t>ThinkVision T24d-10</t>
  </si>
  <si>
    <t>24.0"</t>
  </si>
  <si>
    <t>G1=70/pallet</t>
  </si>
  <si>
    <t>61FCMAT6EU</t>
  </si>
  <si>
    <t>ThinkVision T24v-20</t>
  </si>
  <si>
    <t>61BCMAT6EU</t>
  </si>
  <si>
    <t>G1-GP=44/pallet - G1-HQ=48/pallet</t>
  </si>
  <si>
    <t>61F0GAT1EU</t>
  </si>
  <si>
    <t>ThinkVision T24h-20</t>
  </si>
  <si>
    <t>G1=80/pallet; G2=70/pallet; G3=24/pallet; G4=21/pallet</t>
  </si>
  <si>
    <t>62C5GAT1EU</t>
  </si>
  <si>
    <t>ThinkVision T24t-20</t>
  </si>
  <si>
    <t>AIT</t>
  </si>
  <si>
    <t>G1=70,G2=60, G3=35, G4=30</t>
  </si>
  <si>
    <t>25.0"</t>
  </si>
  <si>
    <t>G1=56/pallet</t>
  </si>
  <si>
    <t>61DBMAT1EU</t>
  </si>
  <si>
    <t>ThinkVision T25d-10</t>
  </si>
  <si>
    <t>61C6MAT1EU</t>
  </si>
  <si>
    <t>ThinkVision T27i-10</t>
  </si>
  <si>
    <t>G1=24/pallet</t>
  </si>
  <si>
    <t>61ECGAT2EU</t>
  </si>
  <si>
    <t>G1=28/pallet</t>
  </si>
  <si>
    <t>62B1GAT2EU</t>
  </si>
  <si>
    <t>ThinkVision T27h-2L</t>
  </si>
  <si>
    <t>61DAMAT1EU</t>
  </si>
  <si>
    <t>ThinkVision T27p-10</t>
  </si>
  <si>
    <t xml:space="preserve">1.07B </t>
  </si>
  <si>
    <t>G</t>
  </si>
  <si>
    <t>G1:=27/pallet; G2:=18/pallet</t>
  </si>
  <si>
    <t>62A9GAT1EU</t>
  </si>
  <si>
    <t>ThinkVision T27hv-20</t>
  </si>
  <si>
    <t>61F1GAT2EU</t>
  </si>
  <si>
    <t>ThinkVision T32h-20</t>
  </si>
  <si>
    <t>31.5"</t>
  </si>
  <si>
    <t>G1=16/pallet; G2=24/pallet</t>
  </si>
  <si>
    <t>61F2GAT2EU</t>
  </si>
  <si>
    <t>ThinkVision T32p-20</t>
  </si>
  <si>
    <t>61F3GAT1EU</t>
  </si>
  <si>
    <t>ThinkVision T34w-20</t>
  </si>
  <si>
    <t>34.0"</t>
  </si>
  <si>
    <t>3440 x 1440</t>
  </si>
  <si>
    <t>WQHD</t>
  </si>
  <si>
    <t>21:9</t>
  </si>
  <si>
    <t>G1=20/pallet; G2=16/pallet</t>
  </si>
  <si>
    <t>P-Series</t>
  </si>
  <si>
    <t>61F5GAT1EU</t>
  </si>
  <si>
    <t>ThinkVision P24q-20</t>
  </si>
  <si>
    <t>61A5GAT3EU</t>
  </si>
  <si>
    <t>61F4GAT1EU</t>
  </si>
  <si>
    <t>62B2GAT1EU</t>
  </si>
  <si>
    <t>ThinkVision P24h-2L</t>
  </si>
  <si>
    <t>61EAGAT6EU</t>
  </si>
  <si>
    <t>ThinkVision P27q-20</t>
  </si>
  <si>
    <t>61A8GAT1EU</t>
  </si>
  <si>
    <t>G1=27/pallet; G2=18/pallet (TBC)</t>
  </si>
  <si>
    <t>61E9GAT6EU</t>
  </si>
  <si>
    <t>ThinkVision P27h-20</t>
  </si>
  <si>
    <t>61AFGAT1EU</t>
  </si>
  <si>
    <t>62CBRAT6EU</t>
  </si>
  <si>
    <t>ThinkVision P27u-20</t>
  </si>
  <si>
    <t>400cd/m²</t>
  </si>
  <si>
    <t>tbd</t>
  </si>
  <si>
    <t>62A6RAT3EU</t>
  </si>
  <si>
    <t>ThinkVision P27 
Creator Extreme</t>
  </si>
  <si>
    <t>1200cd/m²</t>
  </si>
  <si>
    <t>1M:1</t>
  </si>
  <si>
    <t>62A2GAT2EU</t>
  </si>
  <si>
    <t>ThinkVision P32p-20</t>
  </si>
  <si>
    <t xml:space="preserve">350cd/m² </t>
  </si>
  <si>
    <t>G1=24/pallet; G2=16/pallet</t>
  </si>
  <si>
    <t>62CCRAT3EU</t>
  </si>
  <si>
    <t>ThinkVision P34w-20</t>
  </si>
  <si>
    <t>34.14"</t>
  </si>
  <si>
    <t>5120 x 2160</t>
  </si>
  <si>
    <t>5K WUHD</t>
  </si>
  <si>
    <t xml:space="preserve">300cd/m² </t>
  </si>
  <si>
    <t>62C1GAT6EU</t>
  </si>
  <si>
    <t>ThinkVision P40w-20</t>
  </si>
  <si>
    <t>39.7"</t>
  </si>
  <si>
    <t>TIO-Series</t>
  </si>
  <si>
    <t>8.0  / -</t>
  </si>
  <si>
    <t>11GSPAT1EU</t>
  </si>
  <si>
    <t>Tiny-In-One 22 (TIO) 
Cam/None Touch</t>
  </si>
  <si>
    <t>G1=70/pallet, G2=60/pallet</t>
  </si>
  <si>
    <t>11GTPAT1EU</t>
  </si>
  <si>
    <t>Tiny-In-One 22 (TIO) 
Cam/Touch</t>
  </si>
  <si>
    <t>11GDPAT1EU</t>
  </si>
  <si>
    <t>Tiny-In-One 24 (TIO)  
Cam/None Touch</t>
  </si>
  <si>
    <t>G1=56/pallet, G2=14/pallet</t>
    <phoneticPr fontId="5" type="noConversion"/>
  </si>
  <si>
    <t>11GEPAT1EU</t>
  </si>
  <si>
    <t>Tiny-In-One 24 (TIO) 
IR Cam/None Touch</t>
  </si>
  <si>
    <t>11GCPAT1EU</t>
  </si>
  <si>
    <t>Tiny-In-One 24 (TIO) 
Cam/Touch</t>
  </si>
  <si>
    <t>7.0</t>
  </si>
  <si>
    <t>11JHRAT1EU</t>
  </si>
  <si>
    <t>Tiny-In-One 27</t>
  </si>
  <si>
    <t>10YFRAT1EU</t>
  </si>
  <si>
    <t>G1=56/pallet; G2=48/pallet; G3=14/pallet; G4=12/pallet</t>
  </si>
  <si>
    <t>M-Series</t>
  </si>
  <si>
    <t>61DDUAT6EU</t>
  </si>
  <si>
    <t>ThinkVision M14</t>
  </si>
  <si>
    <t>14.0"</t>
  </si>
  <si>
    <t>345cd/m²</t>
  </si>
  <si>
    <t>700:1</t>
  </si>
  <si>
    <t>B</t>
  </si>
  <si>
    <t>G1=288/pallet</t>
  </si>
  <si>
    <t>62A3UAT1WL</t>
  </si>
  <si>
    <t>ThinkVision M14t</t>
  </si>
  <si>
    <t>330cd/m²</t>
  </si>
  <si>
    <t>G1=224/pallet</t>
    <phoneticPr fontId="5" type="noConversion"/>
  </si>
  <si>
    <t>62CAUAT1WL</t>
  </si>
  <si>
    <t>ThinkVision M15</t>
  </si>
  <si>
    <t>15.6"</t>
  </si>
  <si>
    <t>G1=72/pallet</t>
    <phoneticPr fontId="5" type="noConversion"/>
  </si>
  <si>
    <t>Tiny-in-One Series</t>
  </si>
  <si>
    <t>Familie</t>
  </si>
  <si>
    <t>ThinkVisionT22i-20</t>
  </si>
  <si>
    <t>Positionierung</t>
  </si>
  <si>
    <t>Partnummer</t>
  </si>
  <si>
    <t>62C6KAT1XX</t>
  </si>
  <si>
    <t>62AEKAT2XX</t>
  </si>
  <si>
    <t>62AFKAT2XX</t>
  </si>
  <si>
    <t>61FEMAT6XX</t>
  </si>
  <si>
    <t>61FBMAT6XX</t>
  </si>
  <si>
    <t>61F6MAT2XX</t>
  </si>
  <si>
    <t>61C3MAT6XX</t>
  </si>
  <si>
    <t>62B0MAT2XX</t>
  </si>
  <si>
    <t>62CDGAT6XX</t>
  </si>
  <si>
    <t>61B4MAT1XX</t>
  </si>
  <si>
    <t>61FCMAT6XX</t>
  </si>
  <si>
    <t>61F0GAT1XX</t>
  </si>
  <si>
    <t>62C5GAT1XX</t>
  </si>
  <si>
    <t>61DBMAT1XX</t>
  </si>
  <si>
    <t>61C6MAT1XX</t>
  </si>
  <si>
    <t>62B1GAT2XX</t>
  </si>
  <si>
    <t>61DAMAT1XX</t>
  </si>
  <si>
    <t>62A9GAT1XX</t>
  </si>
  <si>
    <t>61F1GAT2XX</t>
  </si>
  <si>
    <t>61F2GAT2XX</t>
  </si>
  <si>
    <t>61F3GAT1XX</t>
  </si>
  <si>
    <t>61F5GAT1XX</t>
  </si>
  <si>
    <t>62B2GAT1XX</t>
  </si>
  <si>
    <t>61EAGAT6XX</t>
  </si>
  <si>
    <t>61E9GAT6XX</t>
  </si>
  <si>
    <t>62A6RAT3XX</t>
  </si>
  <si>
    <t>62A2GAT2XX</t>
  </si>
  <si>
    <t>11GSPAT1XX</t>
  </si>
  <si>
    <t>11GTPAT1XX</t>
  </si>
  <si>
    <t>11GDPAT1XX</t>
  </si>
  <si>
    <t>11GEPAT1XX</t>
  </si>
  <si>
    <t>11GCPAT1XX</t>
  </si>
  <si>
    <t>11JHRAT1XX</t>
  </si>
  <si>
    <t>61DDUAT6XX</t>
  </si>
  <si>
    <t>Lagerbestand*</t>
  </si>
  <si>
    <t>Nachlieferung auf Lager ca.*</t>
  </si>
  <si>
    <t>Datenblatt</t>
  </si>
  <si>
    <t>UVP (exkl. USt.)</t>
  </si>
  <si>
    <t>Panel Size</t>
  </si>
  <si>
    <t>Backlight</t>
  </si>
  <si>
    <t>WLED</t>
  </si>
  <si>
    <t>Mini-LED 1152 zones</t>
  </si>
  <si>
    <t>Panel Type (TN, IPS,VA)</t>
  </si>
  <si>
    <t>USB-C Docking</t>
  </si>
  <si>
    <t>No</t>
  </si>
  <si>
    <t>Yes</t>
  </si>
  <si>
    <t>Video Input Signals</t>
  </si>
  <si>
    <t>VGA + HDMI 1.4</t>
  </si>
  <si>
    <t>HDMI 1.4 + VGA</t>
  </si>
  <si>
    <t>VGA + HDMI 1.4 + DP 1.2</t>
  </si>
  <si>
    <t>VGA + HDMI 1.4 (HDCP 1.4) + DP 1.2</t>
  </si>
  <si>
    <t>HDMI 1.4 + DP 1.2 + DP 1.2 out + USB Type-C</t>
  </si>
  <si>
    <t>USB Type-C + HDMI 1.4 + DP 1.2</t>
  </si>
  <si>
    <t>HDMI 1.4 + DP 1.2 + USB Type-C Gen1 (DP 1.2 Alt Mode)</t>
  </si>
  <si>
    <t>USB 3.1 Type-C (DP 1.2 Alt Mode) + HDMI 2.0 (HDCP 2.0) + DP 1.2</t>
  </si>
  <si>
    <t>HDMI 1.4 + DP 1.2 + DPout + USB Type-C</t>
  </si>
  <si>
    <t>USB Type-C Gen1 (DP 1.2 Alt Mode) + HDMI 1.4 (HDCP 1.4) + DP 1.2</t>
  </si>
  <si>
    <t>USB Type-C Gen1 (DP1.2 Alt Mode) + HDMI 2.0 + DP 1.2</t>
  </si>
  <si>
    <t>HDMI 2.0 + DP 1.2 + USB Type-C Gen1 (DP1.2 Alt mode)</t>
  </si>
  <si>
    <t>HDMI 1.4 + DP 1.2 + DP out</t>
  </si>
  <si>
    <t>USB Type-C + HDMI 1.4 + DP 1.2 + DP 1.2 (Out)</t>
  </si>
  <si>
    <t>HDMI 1.4 + DP 1.2 + USB Type-C + DP out</t>
  </si>
  <si>
    <t>2x HDMI 2.0 + 1 x DP 1.2 + Thunderbolt 4 In + Thunderbolt 4 Out</t>
  </si>
  <si>
    <t>USB Type-C Gen1 (DP 1.2 Alt Mode) + HDMI 1.4 + DP 1.2 + DP 1.2 out</t>
  </si>
  <si>
    <t>USB Type-C + HDMI 2.0 + DP 1.2</t>
  </si>
  <si>
    <t>USB Type-C + 2x HDMI 2.0  + DP 1.2 + DP 1.2 out</t>
  </si>
  <si>
    <t>2 x Thunderbolt 4  + USB Type-C + HDMI 2.0 + DP 1.4</t>
  </si>
  <si>
    <t>3in1 + DP</t>
  </si>
  <si>
    <t>3in1 + DP + HDMI</t>
  </si>
  <si>
    <t>2x USB 3.1 Type-C (DP 1.2 Alt Mode)</t>
  </si>
  <si>
    <t>USB Type-C / TBT Power Delivery (W)</t>
  </si>
  <si>
    <t>Up to 90W (Min. 60W)</t>
  </si>
  <si>
    <t>Up to 75W</t>
  </si>
  <si>
    <t>Up to 75W (Luminance 110nits; USB downstream not in use)</t>
  </si>
  <si>
    <t>Up to 75W (Brightness adjustment &lt;61; USB downstream not in use)</t>
  </si>
  <si>
    <t>Up to 90W</t>
  </si>
  <si>
    <t>Up to 100W</t>
  </si>
  <si>
    <t>Up to 100W (Thunderbolt); Up to 27W (Front USB Type-C)</t>
  </si>
  <si>
    <t>Up to 170W</t>
  </si>
  <si>
    <t>N/A</t>
  </si>
  <si>
    <t>Brightness (Typical)</t>
  </si>
  <si>
    <t>Dot / Pixel Per Inch (DPI/PPI)</t>
  </si>
  <si>
    <t>Contrast Ratio (Typical)</t>
  </si>
  <si>
    <t>Colour Gamut NTSC (CIE 1931)</t>
  </si>
  <si>
    <t>Color Gamut sRGB (CIE 1931)</t>
  </si>
  <si>
    <t>Color Support (Typical)</t>
  </si>
  <si>
    <t>Panel calibration</t>
  </si>
  <si>
    <t>Yes (ΔE&lt;2)</t>
  </si>
  <si>
    <t>Yes (Avg. Delta E&lt;1)</t>
  </si>
  <si>
    <t>Yes (ΔE&lt;1)</t>
  </si>
  <si>
    <t>Response Time (Extreme)</t>
  </si>
  <si>
    <t>4ms (GtG)</t>
  </si>
  <si>
    <t>6ms (GtG)</t>
  </si>
  <si>
    <t xml:space="preserve">6ms (GtG) </t>
  </si>
  <si>
    <t>Refresh Rate</t>
  </si>
  <si>
    <t>60Hz</t>
  </si>
  <si>
    <t>75Hz</t>
  </si>
  <si>
    <t xml:space="preserve">Yes </t>
  </si>
  <si>
    <t>USB Upstream</t>
  </si>
  <si>
    <t xml:space="preserve">4x USB3.0 (with 1 BC) </t>
  </si>
  <si>
    <t>4x USB 3.2 Gen1 (1x Type-C; 3x by Type-A)</t>
  </si>
  <si>
    <t>Viewing angle (H x V @ CR 10:1)</t>
  </si>
  <si>
    <t>178° / 178°</t>
  </si>
  <si>
    <t>Tilt Angle (front / back)</t>
  </si>
  <si>
    <t>-5°/ 22°</t>
  </si>
  <si>
    <t>-5°/ 30°</t>
  </si>
  <si>
    <t>-5°/ 35°</t>
  </si>
  <si>
    <t>-5°/ 65°</t>
  </si>
  <si>
    <t>-5°/ 90°</t>
  </si>
  <si>
    <t>Swivel Angle (left / right)</t>
  </si>
  <si>
    <t>-45° / 45º</t>
  </si>
  <si>
    <t>Lift (Max range)</t>
  </si>
  <si>
    <t>Yes (110mm)</t>
  </si>
  <si>
    <t>Yes (150mm)</t>
  </si>
  <si>
    <t>Yes (190mm)</t>
  </si>
  <si>
    <t>Yes (135mm)</t>
  </si>
  <si>
    <t>Yes (130mm)</t>
  </si>
  <si>
    <t>Yes (Height adjustable foot)</t>
  </si>
  <si>
    <t>-90º / 90º</t>
  </si>
  <si>
    <t>-5º / 90º</t>
  </si>
  <si>
    <t>Yes (1080p IRRGB - with Angle Ajustable Handle and ThinkShutter)</t>
  </si>
  <si>
    <t>Yes (720p)</t>
  </si>
  <si>
    <t>Yes (1080p)</t>
  </si>
  <si>
    <t>Yes (IR)</t>
  </si>
  <si>
    <t>Yes (RGB-IR)</t>
  </si>
  <si>
    <t>Yes (Dual Microphone with Synaptics AUDIOSMART®)</t>
  </si>
  <si>
    <t>Yes (Dual MIC)</t>
  </si>
  <si>
    <t>Yes (2x 3W)</t>
  </si>
  <si>
    <t>Yes (2x 1W)</t>
  </si>
  <si>
    <t>Yes (2x 2W)</t>
  </si>
  <si>
    <t>Optional Speakers Support</t>
  </si>
  <si>
    <t>No (TBD)</t>
  </si>
  <si>
    <t>Audio Signal</t>
  </si>
  <si>
    <t>Yes (3.5mm)</t>
  </si>
  <si>
    <t>Yes (3.5mm) Combo</t>
  </si>
  <si>
    <t>Additional Features</t>
  </si>
  <si>
    <t>Headphone Hook</t>
  </si>
  <si>
    <t>DaisyChain Support</t>
  </si>
  <si>
    <t>Yes (TBT 4 out)</t>
  </si>
  <si>
    <t>Power Consumption (Typical / Max)</t>
  </si>
  <si>
    <t>15W / 19W</t>
  </si>
  <si>
    <t>17.5W / 23.5W</t>
  </si>
  <si>
    <t>18W / 24W</t>
  </si>
  <si>
    <t>12W / 43W</t>
  </si>
  <si>
    <t>13W / 43W</t>
  </si>
  <si>
    <t>14.5W / 52W</t>
  </si>
  <si>
    <t>15W / 18W</t>
  </si>
  <si>
    <t>14W / 55W</t>
  </si>
  <si>
    <t>22W / 64W</t>
  </si>
  <si>
    <t>13W / 45W</t>
  </si>
  <si>
    <t>23W / 120W</t>
  </si>
  <si>
    <t>25W/150W</t>
  </si>
  <si>
    <t>25W / 66W</t>
  </si>
  <si>
    <t>22W / 58W</t>
  </si>
  <si>
    <t>23W / 122W</t>
  </si>
  <si>
    <t>50W / 140W</t>
  </si>
  <si>
    <t>25W / 148W</t>
  </si>
  <si>
    <t>28W / 138W</t>
  </si>
  <si>
    <t>39W / 135W</t>
  </si>
  <si>
    <t>46W / 140W</t>
  </si>
  <si>
    <t>20W / 61W</t>
  </si>
  <si>
    <t>23W / 132W</t>
  </si>
  <si>
    <t>22W / 57W</t>
  </si>
  <si>
    <t>27W / 150W</t>
  </si>
  <si>
    <t>35W/240W</t>
  </si>
  <si>
    <t>70W / 290W</t>
  </si>
  <si>
    <t>36W / 186W</t>
  </si>
  <si>
    <t>36W / 230W</t>
  </si>
  <si>
    <t>66W/250W</t>
  </si>
  <si>
    <t>25W</t>
  </si>
  <si>
    <t>27W</t>
  </si>
  <si>
    <t>37W / 57W</t>
  </si>
  <si>
    <t>6W / 7.5W (Without USB Type-C output)</t>
  </si>
  <si>
    <t>TCO</t>
  </si>
  <si>
    <t>TCO 8.0 / TCO Edge 2.0</t>
  </si>
  <si>
    <t>TCO 7.0 / TCO Edge 2.0</t>
  </si>
  <si>
    <t>TCO Display 7.0 / TCO Edge 2.0</t>
  </si>
  <si>
    <t>Sliver</t>
  </si>
  <si>
    <t>ENERGY STAR Rating</t>
  </si>
  <si>
    <t>TÜV Low Blue Light (Software Solution)</t>
  </si>
  <si>
    <t>TÜV Low Blue Light (Hardware Solution)</t>
  </si>
  <si>
    <t>eyesafe</t>
  </si>
  <si>
    <t>VESA Mount</t>
  </si>
  <si>
    <t>Yes (100 x 100 mm)</t>
  </si>
  <si>
    <t>173.1x 435.4 x 540.44 mm</t>
  </si>
  <si>
    <t>182.5 x 475.8 x 612.5 mm</t>
  </si>
  <si>
    <t xml:space="preserve"> 205 x 412.9 x 489.3 mm / 8.07 x 16.3 x 21.25 inch</t>
  </si>
  <si>
    <t>200.0 x 404.34 x 521.8 mm / 7.87 x 15.92 x 20.54 inch</t>
  </si>
  <si>
    <t>251.9 x 381.9 x 501.2 mm / 9.9 x 15.04 x 19.73 inch</t>
  </si>
  <si>
    <t xml:space="preserve"> 205 x 409.3 x 539.8 mm / 8.07 x 16.11 x 21.25 inch</t>
  </si>
  <si>
    <t>260.4 x 387.4 x 533.2 mm / 10.25 inch x 15.25 x 20.99 inch</t>
  </si>
  <si>
    <t xml:space="preserve"> 205 x 434 x 539.8 mm / 8.07 x 17 x 21.2 inch</t>
  </si>
  <si>
    <t>205.0 x 420 x 539.8 mm / 8.07 x 16.5 x 21.3 inch</t>
  </si>
  <si>
    <t>244.1 x 340.5 x 539.8 mm
9.61 x 13.41 x 21.25 inches</t>
  </si>
  <si>
    <t>260.4 x 399.5 x 548.7 mm / 10.25 x 15.73 x 21.60 inch</t>
  </si>
  <si>
    <t>269.8 x 403.3 x 611.9 mm / 10.62 x 15.88 x 24.09 inch</t>
  </si>
  <si>
    <t>208.0 x 429.4 x 614.0 mm / 8.19 x 16.90 x 24.17 inches</t>
  </si>
  <si>
    <t>269.8 x 403.3 x 611.6 mm / 10.62 x 15.88 x 24.08 inch</t>
  </si>
  <si>
    <t>208.00 x 473.60 x 613.60 mm / 8.19 x 18.65 x 24.16 inches</t>
  </si>
  <si>
    <t>235.0 x 469.4 x 714.6 mm
9.25 x 18.48 x 28.13 inch</t>
  </si>
  <si>
    <t>245.0 x 462.4 x 808.6 mm 
9.65 x 18.21 x 31.84 inch</t>
  </si>
  <si>
    <t>208 x 441.5 x 613.8 mm / 
8.19 x 17.38 x 24.17 inch</t>
  </si>
  <si>
    <t>219.97 x 421.38 x 613.80 mm
8.66 x 16.59 x 24.16 inches</t>
  </si>
  <si>
    <t>234.1 x 458.8 x 613.1 mm</t>
  </si>
  <si>
    <t>235.0 x 469.4 x 714.6 mm</t>
  </si>
  <si>
    <t>245.0 x 469.3 x 817.3 mm 
9.65 x 18.48 x 32.18 inches</t>
  </si>
  <si>
    <t>279.4 x 511.2 x 947.6 mm
11.00 x 20.12 x 37.30 inches</t>
  </si>
  <si>
    <t>220.4 mm x 418.2 mm / 568.2 mm x 489.3 mm</t>
  </si>
  <si>
    <t>220.4 mm x 446.8 mm / 596.8 mm x 539.8 mm</t>
  </si>
  <si>
    <t xml:space="preserve"> 329.0 mm x 554.25 mm / 444.25 mm x 614.0 mm</t>
  </si>
  <si>
    <t>96.54 x 209.03 x 323.37 mm / 3.8 x 8.23 x 12.73 inch</t>
  </si>
  <si>
    <t>96.54 x 209.03 x 323.37 mm / 3.8 x 8.23 x 12.73 inch (TBC)</t>
  </si>
  <si>
    <t>Weight Unpacked (kg)</t>
  </si>
  <si>
    <t>3.14 kg</t>
  </si>
  <si>
    <t>3.82Kg</t>
  </si>
  <si>
    <t>4.6Kg</t>
  </si>
  <si>
    <t>4.85Kg  /  10.69lbs</t>
  </si>
  <si>
    <t>5.47Kg / 12.06lbs</t>
  </si>
  <si>
    <t>5.49Kg  /  12.1lbs</t>
  </si>
  <si>
    <t xml:space="preserve"> 5.59 Kg  /  12.32lbs</t>
  </si>
  <si>
    <t>5.55Kg  /  12.24lbs</t>
  </si>
  <si>
    <t>5.63Kg  /  12.41lbs</t>
  </si>
  <si>
    <t>6,25Kg</t>
  </si>
  <si>
    <t>6.18Kg  /  13.6lbs</t>
  </si>
  <si>
    <t>5.85 kg / 12.90 lbs.</t>
  </si>
  <si>
    <t>5.5Kg / 12.13lbs</t>
  </si>
  <si>
    <t>6.55Kg  /  14.44lbs</t>
  </si>
  <si>
    <t>7.6Kg  /  16.76lbs</t>
  </si>
  <si>
    <t>7Kg  /  15.43lbs</t>
  </si>
  <si>
    <t>7.35Kg / 16.20lbs</t>
  </si>
  <si>
    <t>9.85Kg  /  21.72lbs</t>
  </si>
  <si>
    <t>9.91Kg  /  21.85lbs</t>
  </si>
  <si>
    <t>7.12Kg  /  15.7lbs</t>
  </si>
  <si>
    <t>7.35Kg  /  16.2lbs</t>
  </si>
  <si>
    <t>8.015kg / 17.67 lbs.</t>
  </si>
  <si>
    <t>10.8Kg</t>
  </si>
  <si>
    <t>10.21 kg</t>
  </si>
  <si>
    <t>10.8 kg / 23.8 lbs.</t>
  </si>
  <si>
    <t>14.60 kg / 32.19 lbs.</t>
  </si>
  <si>
    <t>6.07Kg</t>
  </si>
  <si>
    <t>6.64Kg</t>
  </si>
  <si>
    <t xml:space="preserve"> 7.95Kg </t>
  </si>
  <si>
    <t>0.598Kg  /  1.318 lbs</t>
  </si>
  <si>
    <t>0.598Kg  /  1.318 lbs (TBC)</t>
  </si>
  <si>
    <t>Bezel Width (Side)</t>
  </si>
  <si>
    <t xml:space="preserve"> 2.0mm</t>
  </si>
  <si>
    <t xml:space="preserve"> 2.5mm</t>
  </si>
  <si>
    <t>2.0mm</t>
  </si>
  <si>
    <t xml:space="preserve"> 1.8mm</t>
  </si>
  <si>
    <t>2.3mm</t>
  </si>
  <si>
    <t>2.0 mm</t>
  </si>
  <si>
    <t>2.2mm</t>
  </si>
  <si>
    <t xml:space="preserve"> 2.0 mm</t>
  </si>
  <si>
    <t>9.5 mm</t>
  </si>
  <si>
    <t>5.48mm</t>
  </si>
  <si>
    <t>Bezel Width (top / bottom)</t>
  </si>
  <si>
    <t xml:space="preserve"> 2.0mm / 21.2mm</t>
  </si>
  <si>
    <t xml:space="preserve"> 2.5mm / 22.24mm</t>
  </si>
  <si>
    <t>2.0mm / 22.0mm</t>
  </si>
  <si>
    <t xml:space="preserve"> 1.8mm /  22mm</t>
  </si>
  <si>
    <t>2.0mm / 21.95mm</t>
  </si>
  <si>
    <t>2.3mm / 22.1mm</t>
  </si>
  <si>
    <t xml:space="preserve"> 2.0mm /  22.2mm</t>
  </si>
  <si>
    <t>2.0mm / 21.85mm</t>
  </si>
  <si>
    <t>2.0mm / 22.7mm</t>
  </si>
  <si>
    <t>2.0mm / 21.4mm</t>
  </si>
  <si>
    <t>2.0mm / 22.2mm</t>
  </si>
  <si>
    <t xml:space="preserve"> 2.0mm / 21.7mm</t>
  </si>
  <si>
    <t xml:space="preserve"> 2.0mm / 23.87mm</t>
  </si>
  <si>
    <t xml:space="preserve"> 2.0mm / 24.5mm</t>
  </si>
  <si>
    <t>2.0 / 24.12 mm</t>
  </si>
  <si>
    <t>2.2mm / 27.8mm</t>
  </si>
  <si>
    <t xml:space="preserve"> 2.0mm / 21.4mm</t>
  </si>
  <si>
    <t>2.0 / 23.65 mm</t>
  </si>
  <si>
    <t xml:space="preserve"> 2.0mm / 16mm</t>
  </si>
  <si>
    <t xml:space="preserve"> 2.0mm / 24.1mm</t>
  </si>
  <si>
    <t>9.5 / 28.4 mm</t>
  </si>
  <si>
    <t>2.0 / 23.0 mm</t>
  </si>
  <si>
    <t>2.0mm / 22.1mm</t>
  </si>
  <si>
    <t>2.0mm / 23.3mm</t>
  </si>
  <si>
    <t>5.47mm / 23.87mm</t>
  </si>
  <si>
    <t>5.47mm / 23.87mm (TBC)</t>
  </si>
  <si>
    <t>Borderless</t>
  </si>
  <si>
    <t>3-side</t>
  </si>
  <si>
    <t>4-side</t>
  </si>
  <si>
    <t>Not applicable</t>
  </si>
  <si>
    <t>Bezel Color</t>
  </si>
  <si>
    <t>Business Black</t>
  </si>
  <si>
    <t>Raven Black</t>
  </si>
  <si>
    <t>Black</t>
  </si>
  <si>
    <t>What's in the box (open für more)</t>
  </si>
  <si>
    <t>Monitor with stand</t>
  </si>
  <si>
    <t>Monitor</t>
  </si>
  <si>
    <t>Quick Setup Guide</t>
  </si>
  <si>
    <t>1x Power Cable (1.8m)</t>
  </si>
  <si>
    <t>Power Cable (1.8m)</t>
  </si>
  <si>
    <t>1 x Power cable (1.8 m)</t>
  </si>
  <si>
    <t>Factory Calibration Report</t>
  </si>
  <si>
    <t>1x Sleeve</t>
  </si>
  <si>
    <t>1x HDMI Cable (1.8m)</t>
  </si>
  <si>
    <t>HDMI cable (1.8m)</t>
  </si>
  <si>
    <t>1x VGA Cable (1.8m)</t>
  </si>
  <si>
    <t>1x DP Cable (1.8m)</t>
  </si>
  <si>
    <t>1x USB Type-C Cable (1.8m)</t>
  </si>
  <si>
    <t>1x USB Type-C Cable (1.8m) (TBD)</t>
  </si>
  <si>
    <t>1 x USB Type-C Cable (1.8 m)</t>
  </si>
  <si>
    <t>1x USB Type-C Cable (1.0m)</t>
  </si>
  <si>
    <t>1 x USB Type-A to B cable (1.8 m)</t>
  </si>
  <si>
    <t>1 x VGA Cable (1.8 m)</t>
  </si>
  <si>
    <t>1x Thunderbolt Cable (1.8m)</t>
  </si>
  <si>
    <t>1x Thunderbolt 4 Cable (1.8m)</t>
  </si>
  <si>
    <t>1x QSG</t>
  </si>
  <si>
    <t>1x Pair of clips</t>
  </si>
  <si>
    <t>1 x USB Type-C to Type-A cable (1.8m)</t>
  </si>
  <si>
    <t>1x USB Type-C Cable (1.5m)</t>
  </si>
  <si>
    <t>1x Shading Hood</t>
  </si>
  <si>
    <t>1x Active Pen with battery</t>
  </si>
  <si>
    <t>Warranty</t>
  </si>
  <si>
    <t>3 Years</t>
  </si>
  <si>
    <t xml:space="preserve">3 Years </t>
  </si>
  <si>
    <t>EAN Code</t>
  </si>
  <si>
    <t>0195713231602</t>
  </si>
  <si>
    <t>0195348151412</t>
  </si>
  <si>
    <t>0195235830666</t>
  </si>
  <si>
    <t>0194632399080</t>
  </si>
  <si>
    <t>0194632369496</t>
  </si>
  <si>
    <t>0194632186987</t>
  </si>
  <si>
    <t>0192330486408</t>
  </si>
  <si>
    <t>0195348052634</t>
  </si>
  <si>
    <t>0195713896795</t>
  </si>
  <si>
    <t>0191376269167</t>
  </si>
  <si>
    <t>0194632370218</t>
  </si>
  <si>
    <t>0194552419042</t>
  </si>
  <si>
    <t xml:space="preserve">	0195477679139</t>
  </si>
  <si>
    <t>0193268784048</t>
  </si>
  <si>
    <t>0192330629904</t>
  </si>
  <si>
    <t>0193638969877</t>
  </si>
  <si>
    <t>0195348053068</t>
  </si>
  <si>
    <t>0195235002391</t>
  </si>
  <si>
    <t>0194552079574</t>
  </si>
  <si>
    <t>0193638980155</t>
  </si>
  <si>
    <t>0194552419394</t>
  </si>
  <si>
    <t>0195348052351</t>
  </si>
  <si>
    <t>0193638970552</t>
  </si>
  <si>
    <t>0193638970866</t>
  </si>
  <si>
    <t>0195713542999</t>
  </si>
  <si>
    <t>0195235918494</t>
  </si>
  <si>
    <t>0194778267830</t>
  </si>
  <si>
    <t>0194632566024</t>
  </si>
  <si>
    <t>0194632566376</t>
  </si>
  <si>
    <t>0194778282130</t>
  </si>
  <si>
    <t>0194778282277</t>
  </si>
  <si>
    <t>0194778249485</t>
  </si>
  <si>
    <t>0195042227864</t>
  </si>
  <si>
    <t>0193386077527</t>
  </si>
  <si>
    <t>0195042391596</t>
  </si>
  <si>
    <t>EOL Date</t>
  </si>
  <si>
    <t>MNT Container Loading</t>
  </si>
  <si>
    <t>G1=96/pallet</t>
  </si>
  <si>
    <t>G1=45/pallet</t>
  </si>
  <si>
    <t>G1=36/pallet</t>
  </si>
  <si>
    <t>G1=20/pallet</t>
  </si>
  <si>
    <t>G1=66/pallet</t>
  </si>
  <si>
    <t>G1=30/pallet</t>
  </si>
  <si>
    <t>G1=44/pallet</t>
  </si>
  <si>
    <t>G1=35/pallet</t>
  </si>
  <si>
    <t>G1=48/pallet</t>
  </si>
  <si>
    <t>G1=80/pallet</t>
  </si>
  <si>
    <t>G1=27/pallet</t>
  </si>
  <si>
    <t>G1=16/pallet</t>
  </si>
  <si>
    <t>G1=16/pallet, G2=12/pallet</t>
  </si>
  <si>
    <t>G1=224/pallet</t>
  </si>
  <si>
    <t>*Lagerbestand und Ankunft ohne Garantie,
Vorbestellungen eventuell nicht berücksichtigt.</t>
  </si>
  <si>
    <t>Änderungen &amp; Irrtümer vorbehalten.</t>
  </si>
  <si>
    <t>Option MC50 Support</t>
  </si>
  <si>
    <t>USB Downstream (BC = Battery Charging)</t>
  </si>
  <si>
    <t xml:space="preserve">4x USB 3.2 (Type- A with 1 BC) </t>
  </si>
  <si>
    <t>1x USB3.2 Gen1 (Type-B)</t>
  </si>
  <si>
    <t>2x USB-A 3.2 (Type- A with 1 BC)</t>
  </si>
  <si>
    <t>1x USB 3.1 Gen1 (USB Type-C)</t>
  </si>
  <si>
    <t>1x USB 3.1 Gen1 (Type-C)</t>
  </si>
  <si>
    <t xml:space="preserve">1x USB3.0 (USB Type-C) </t>
  </si>
  <si>
    <t>1x USB 3.2 Gen2 (Type-B)</t>
  </si>
  <si>
    <t>1x USB-B 3.2 Gen1 (Type-B)</t>
  </si>
  <si>
    <t>4x USB3.2 Gen1 (Type-A with 1 BC1.2)</t>
  </si>
  <si>
    <t>1x USB 3.2 Gen1 (Type-A)</t>
  </si>
  <si>
    <t xml:space="preserve">4x USB 3.2 (Type-A with 1 BC) </t>
  </si>
  <si>
    <t>1x USB3.0 (Type-A)</t>
  </si>
  <si>
    <t>2x USB-A 3.2 (Type-A with 1 BC)</t>
  </si>
  <si>
    <t>1 x USB 3.2 Gen1 (Type-C)</t>
  </si>
  <si>
    <t xml:space="preserve">4 x USB 3.2 Gen1 (Type-A with 1 BC1.2) </t>
  </si>
  <si>
    <t>4x USB 3.1 Gen1 (Type-A with 1 BC)</t>
  </si>
  <si>
    <t>1x USB 3.2 Gen1 (Type-C)</t>
  </si>
  <si>
    <t>4x USB 3.2 (Type-A with 1 BC)</t>
  </si>
  <si>
    <t xml:space="preserve">4x USB 3.1 Gen1 (Type-A with 1 BC) </t>
  </si>
  <si>
    <t>1x USB 3.1 Gen1 (Type-A)</t>
  </si>
  <si>
    <t xml:space="preserve">4x USB3.0 (Type-A with 1 BC) </t>
  </si>
  <si>
    <t xml:space="preserve">1x USB 3.1 (USB Type-C) </t>
  </si>
  <si>
    <t xml:space="preserve">4x USB 3.1 (Type-A with 1 BC) </t>
  </si>
  <si>
    <t>4x USB 3.2 Gen1 (Type-A with 1 BC1.2)</t>
  </si>
  <si>
    <t>1x USB3.1 Gen1 (Type-C)</t>
  </si>
  <si>
    <t>4x USB3.1 Gen1 (Type-A with 1 BC)</t>
  </si>
  <si>
    <t>4x USB3.1 (Type-A with 1 BC)</t>
  </si>
  <si>
    <t>1x USB3.1 Gen1 (Type-B)</t>
  </si>
  <si>
    <t>1x USB 3.1 Gen1 (Type-B)</t>
  </si>
  <si>
    <t>4x USB 3.1 Gen1 (Type-A with 1BC1.2)</t>
  </si>
  <si>
    <t>4x USB 3.1 Gen1 (Type-A with 1xBC1.2)</t>
  </si>
  <si>
    <t>4x USB 3.2 Gen1 (Type-A with 1 BC 1.2)</t>
  </si>
  <si>
    <t>2x USB 3.2 Gen1 (Type-C; Type-B)</t>
  </si>
  <si>
    <t>3x USB 3.2 Gen1  (Type-A with 1 BC)</t>
  </si>
  <si>
    <t>1x USB 3.2 Gen1 (Type-C)
1x USB 3.2 Gen1 (Type-B)</t>
  </si>
  <si>
    <t>1x USB3.2 Gen1 (Type-C)
1x USB3.2 Gen1 (Type-B)</t>
  </si>
  <si>
    <t>1x USB 3.2 Gen1 (Type-B)
1x Thunderbolt 4</t>
  </si>
  <si>
    <t>4x USB 3.2 Gen1 (Type-A)
1x USB 3.2 Gen1 (Type-C)
1x Thunderbolt 4</t>
  </si>
  <si>
    <t>Order on demand</t>
  </si>
  <si>
    <t>Color Gamut Adobe RGB</t>
  </si>
  <si>
    <t>HDR Support</t>
  </si>
  <si>
    <t>KVM Support</t>
  </si>
  <si>
    <t>8W / 9.5W</t>
  </si>
  <si>
    <t>235.5 x 360.0 x 108.4 mm
9.27 x 14.17 x 42.67 inches</t>
  </si>
  <si>
    <t>0.86 kg / 1.90 lbs.</t>
  </si>
  <si>
    <t>TIO Monitor with stand</t>
  </si>
  <si>
    <t>User's guide</t>
  </si>
  <si>
    <t>Power Adapter</t>
  </si>
  <si>
    <t>Power Cord</t>
  </si>
  <si>
    <t>Information Flyer</t>
  </si>
  <si>
    <t>Driver CD (tbc)</t>
  </si>
  <si>
    <t>no EOL plan yet</t>
  </si>
  <si>
    <t>tbc</t>
  </si>
  <si>
    <t>31/11/2022</t>
  </si>
  <si>
    <t>0195713404303</t>
  </si>
  <si>
    <t>204.9 x 417.1 x 539.8 mm
8.09 x 16.42 x 21.25 inches</t>
  </si>
  <si>
    <t>6.10 kg / 13.45 lbs.</t>
  </si>
  <si>
    <t>22W/140W</t>
  </si>
  <si>
    <t>DisplayHDR 1000</t>
  </si>
  <si>
    <t>HDR400</t>
  </si>
  <si>
    <t>HDR10</t>
  </si>
  <si>
    <t>ThinkVision S-Serie</t>
  </si>
  <si>
    <t>ThinkVision T-Serie</t>
  </si>
  <si>
    <t>ThinkVision P-Serie</t>
  </si>
  <si>
    <t>ThinkVision TIO-Serie</t>
  </si>
  <si>
    <t>ThinkVision M-Serie</t>
  </si>
  <si>
    <t>15"</t>
  </si>
  <si>
    <t>14"</t>
  </si>
  <si>
    <t>22"</t>
  </si>
  <si>
    <t>24"</t>
  </si>
  <si>
    <t>27"</t>
  </si>
  <si>
    <t>24"- 25"</t>
  </si>
  <si>
    <t>32" - 34"</t>
  </si>
  <si>
    <t>ThinVision S22e-20</t>
  </si>
  <si>
    <t>ThinVision S24e-20</t>
  </si>
  <si>
    <t>ThinVision S27e-20</t>
  </si>
  <si>
    <t>ThinkVision T22v-20</t>
  </si>
  <si>
    <t>22"-23"</t>
  </si>
  <si>
    <t>32"- 40"</t>
  </si>
  <si>
    <t>ThinkVision Creator Extreme</t>
  </si>
  <si>
    <t>ThinkCentre TIO22 NonTouch</t>
  </si>
  <si>
    <t>ThinkCentre TIO22 Touch</t>
  </si>
  <si>
    <t>ThinkCentre TIO24 NonTouch</t>
  </si>
  <si>
    <t>ThinkCentre TIO24 Touch</t>
  </si>
  <si>
    <t>ThinkCentre TIO24 IR</t>
  </si>
  <si>
    <t>ThinkCentre TIO27</t>
  </si>
  <si>
    <t>Entry</t>
  </si>
  <si>
    <t>Mainstream</t>
  </si>
  <si>
    <t>Premium</t>
  </si>
  <si>
    <t>Mobile</t>
  </si>
  <si>
    <t>Tiny-in-One Concept</t>
  </si>
  <si>
    <r>
      <t>Commercial Visuals</t>
    </r>
    <r>
      <rPr>
        <sz val="10"/>
        <color theme="1" tint="0.499984740745262"/>
        <rFont val="Arial"/>
        <family val="2"/>
      </rPr>
      <t xml:space="preserve"> NAVIGATION</t>
    </r>
  </si>
  <si>
    <t>QHD</t>
  </si>
  <si>
    <t>UHD</t>
  </si>
  <si>
    <t>22" - 23"</t>
  </si>
  <si>
    <t>24" - 25"</t>
  </si>
  <si>
    <t>Thunderbolt</t>
  </si>
  <si>
    <t>Feature Selection Guide</t>
  </si>
  <si>
    <t>i / e</t>
  </si>
  <si>
    <t>v</t>
  </si>
  <si>
    <t>d</t>
  </si>
  <si>
    <t>m</t>
  </si>
  <si>
    <t>h</t>
  </si>
  <si>
    <t>t</t>
  </si>
  <si>
    <t>w</t>
  </si>
  <si>
    <t>q</t>
  </si>
  <si>
    <t>Wide screen</t>
  </si>
  <si>
    <t>Webcam, Speaker, Mic</t>
  </si>
  <si>
    <t>16:10 aspect ratio</t>
  </si>
  <si>
    <t>hv</t>
  </si>
  <si>
    <t>Size Unpacked w/stand (D x H x W, mm)
(Lowest position)</t>
  </si>
  <si>
    <r>
      <t xml:space="preserve">Commercial Visuals Topseller </t>
    </r>
    <r>
      <rPr>
        <sz val="10"/>
        <color theme="1" tint="0.499984740745262"/>
        <rFont val="Segoe UI Light"/>
        <family val="2"/>
      </rPr>
      <t>LINE-UP C#63</t>
    </r>
  </si>
  <si>
    <r>
      <t>Änderungen &amp; Irrtümer vorbehalten, alle Angaben ohne Gewähr. Promo-Preise gültig bis</t>
    </r>
    <r>
      <rPr>
        <b/>
        <sz val="8"/>
        <color theme="0" tint="-0.249977111117893"/>
        <rFont val="Segoe UI Light"/>
        <family val="2"/>
      </rPr>
      <t xml:space="preserve"> 30.04.2022</t>
    </r>
    <r>
      <rPr>
        <sz val="8"/>
        <color theme="0" tint="-0.249977111117893"/>
        <rFont val="Segoe UI Light"/>
        <family val="2"/>
      </rPr>
      <t xml:space="preserve"> (Stückzahlen der genannten Modelle pro Distributor limitiert und können ggf. früher beendet werden).</t>
    </r>
  </si>
  <si>
    <r>
      <t>T</t>
    </r>
    <r>
      <rPr>
        <b/>
        <sz val="8.5"/>
        <rFont val="Segoe UI"/>
        <family val="2"/>
      </rPr>
      <t>ÜV Eye Comfort</t>
    </r>
  </si>
  <si>
    <t>⇤</t>
  </si>
  <si>
    <t>Daisy Chain</t>
  </si>
  <si>
    <t>TCO Edge</t>
  </si>
  <si>
    <t>EPEAT Silver</t>
  </si>
  <si>
    <t>other resolution</t>
  </si>
  <si>
    <t>u / p</t>
  </si>
  <si>
    <t>Creator Extreme</t>
  </si>
  <si>
    <t>TIO22 Touch</t>
  </si>
  <si>
    <t>TIO22 NonTouch</t>
  </si>
  <si>
    <t>TIO24 NonTouch</t>
  </si>
  <si>
    <t>TIO24 IR</t>
  </si>
  <si>
    <t>TIO24 Touch</t>
  </si>
  <si>
    <t>TIO27</t>
  </si>
  <si>
    <t xml:space="preserve">Commercial Visuals </t>
  </si>
  <si>
    <t>Tiny-in-One</t>
  </si>
  <si>
    <t>Eye Safe (NLBL)</t>
  </si>
  <si>
    <t>Touch</t>
  </si>
  <si>
    <t>Select here for the specs that you are looking for »</t>
  </si>
  <si>
    <r>
      <t>Yes (</t>
    </r>
    <r>
      <rPr>
        <sz val="8"/>
        <rFont val="Arial"/>
        <family val="2"/>
      </rPr>
      <t>Δ</t>
    </r>
    <r>
      <rPr>
        <sz val="9.1999999999999993"/>
        <rFont val="Arial"/>
        <family val="2"/>
      </rPr>
      <t>E&lt;2)</t>
    </r>
  </si>
  <si>
    <t>FHD + USB Type-C</t>
  </si>
  <si>
    <t>QHD + USB Type-C</t>
  </si>
  <si>
    <t>4k UHD + USB Type-C</t>
  </si>
  <si>
    <t>Essential</t>
  </si>
  <si>
    <t>LINE-UP   ➤</t>
  </si>
  <si>
    <t>ThinkVision T24m-29</t>
  </si>
  <si>
    <t>63A5GAT6EU</t>
  </si>
  <si>
    <t>POWER MAI 2022</t>
  </si>
  <si>
    <t xml:space="preserve">
Portfolio T1 - Q2-2022</t>
  </si>
  <si>
    <t>NEW MODEL</t>
  </si>
  <si>
    <t>NEW</t>
  </si>
  <si>
    <r>
      <t xml:space="preserve">Commercial Visuals Topseller </t>
    </r>
    <r>
      <rPr>
        <sz val="10"/>
        <color theme="1" tint="0.499984740745262"/>
        <rFont val="Arial"/>
        <family val="2"/>
      </rPr>
      <t>LINE-UP C#63</t>
    </r>
  </si>
  <si>
    <r>
      <t>T</t>
    </r>
    <r>
      <rPr>
        <b/>
        <sz val="8.5"/>
        <rFont val="Arial"/>
        <family val="2"/>
      </rPr>
      <t>ÜV Eye Comfort</t>
    </r>
  </si>
  <si>
    <r>
      <t>Änderungen &amp; Irrtümer vorbehalten, alle Angaben ohne Gewähr. Promo-Preise gültig bis</t>
    </r>
    <r>
      <rPr>
        <b/>
        <sz val="8"/>
        <color theme="0" tint="-0.249977111117893"/>
        <rFont val="Arial"/>
        <family val="2"/>
      </rPr>
      <t xml:space="preserve"> 31.05.2022</t>
    </r>
    <r>
      <rPr>
        <sz val="8"/>
        <color theme="0" tint="-0.249977111117893"/>
        <rFont val="Arial"/>
        <family val="2"/>
      </rPr>
      <t xml:space="preserve"> (Stückzahlen der genannten Modelle pro Distributor limitiert und können ggf. früher beendet werden).</t>
    </r>
  </si>
  <si>
    <t>QHD + USB Type-C + Webcam, Speaker, Mic</t>
  </si>
  <si>
    <t xml:space="preserve"> VISUALS PORTFOLIO   ➤</t>
  </si>
  <si>
    <t>TIO22 Cam/None Touch</t>
  </si>
  <si>
    <t>TIO22 Cam/Touch</t>
  </si>
  <si>
    <t>TIO24 Cam/None Touch</t>
  </si>
  <si>
    <t>TIO24 IR Cam/None Touch</t>
  </si>
  <si>
    <t>TIO24 Cam/Touch</t>
  </si>
  <si>
    <t xml:space="preserve"> Nomenclature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</si>
</sst>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#,##0\ &quot;€&quot;;[Red]\-#,##0\ &quot;€&quot;"/>
    <numFmt numFmtId="164" formatCode="000"/>
    <numFmt numFmtId="165" formatCode="0000000000000"/>
    <numFmt numFmtId="166" formatCode="#,##0\ &quot;€&quot;"/>
  </numFmts>
  <fonts count="9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8.5"/>
      <color theme="1" tint="0.499984740745262"/>
      <name val="Arial"/>
      <family val="2"/>
    </font>
    <font>
      <sz val="8"/>
      <color rgb="FF454545"/>
      <name val="Arial"/>
      <family val="2"/>
    </font>
    <font>
      <b/>
      <sz val="12"/>
      <color theme="0" tint="-0.34998626667073579"/>
      <name val="Arial"/>
      <family val="2"/>
    </font>
    <font>
      <b/>
      <sz val="12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u/>
      <sz val="8"/>
      <color rgb="FF454545"/>
      <name val="Arial"/>
      <family val="2"/>
    </font>
    <font>
      <b/>
      <sz val="12"/>
      <color theme="0" tint="-0.499984740745262"/>
      <name val="Arial"/>
      <family val="2"/>
    </font>
    <font>
      <sz val="8"/>
      <color theme="0" tint="-0.34998626667073579"/>
      <name val="Segoe UI"/>
      <family val="2"/>
    </font>
    <font>
      <sz val="11"/>
      <color theme="1"/>
      <name val="Segoe UI Light"/>
      <family val="2"/>
    </font>
    <font>
      <sz val="18"/>
      <color theme="1" tint="0.499984740745262"/>
      <name val="Segoe UI Light"/>
      <family val="2"/>
    </font>
    <font>
      <sz val="10"/>
      <color theme="1" tint="0.499984740745262"/>
      <name val="Segoe UI Light"/>
      <family val="2"/>
    </font>
    <font>
      <sz val="8"/>
      <color rgb="FF454545"/>
      <name val="Segoe UI Light"/>
      <family val="2"/>
    </font>
    <font>
      <u/>
      <sz val="11"/>
      <color theme="10"/>
      <name val="Segoe UI Light"/>
      <family val="2"/>
    </font>
    <font>
      <sz val="8"/>
      <name val="Segoe UI Light"/>
      <family val="2"/>
    </font>
    <font>
      <b/>
      <sz val="8"/>
      <color rgb="FF454545"/>
      <name val="Segoe UI"/>
      <family val="2"/>
    </font>
    <font>
      <b/>
      <sz val="8"/>
      <name val="Segoe UI"/>
      <family val="2"/>
    </font>
    <font>
      <sz val="8"/>
      <color theme="1"/>
      <name val="Segoe UI Light"/>
      <family val="2"/>
    </font>
    <font>
      <sz val="8"/>
      <color theme="0" tint="-0.249977111117893"/>
      <name val="Segoe UI Light"/>
      <family val="2"/>
    </font>
    <font>
      <b/>
      <sz val="8"/>
      <color theme="0" tint="-0.249977111117893"/>
      <name val="Segoe UI Light"/>
      <family val="2"/>
    </font>
    <font>
      <b/>
      <sz val="8"/>
      <color theme="1" tint="0.499984740745262"/>
      <name val="Segoe UI Light"/>
      <family val="2"/>
    </font>
    <font>
      <sz val="8.5"/>
      <name val="Segoe UI Light"/>
      <family val="2"/>
    </font>
    <font>
      <b/>
      <sz val="8"/>
      <color theme="1" tint="0.499984740745262"/>
      <name val="Segoe UI"/>
      <family val="2"/>
    </font>
    <font>
      <sz val="8"/>
      <color theme="1"/>
      <name val="Segoe UI"/>
      <family val="2"/>
    </font>
    <font>
      <b/>
      <sz val="8"/>
      <color rgb="FF6ABF4A"/>
      <name val="Segoe UI"/>
      <family val="2"/>
    </font>
    <font>
      <b/>
      <sz val="8"/>
      <color theme="9" tint="-0.249977111117893"/>
      <name val="Segoe UI"/>
      <family val="2"/>
    </font>
    <font>
      <b/>
      <sz val="8"/>
      <color theme="0"/>
      <name val="Segoe UI"/>
      <family val="2"/>
    </font>
    <font>
      <b/>
      <sz val="8"/>
      <color rgb="FF00B050"/>
      <name val="Segoe UI"/>
      <family val="2"/>
    </font>
    <font>
      <b/>
      <sz val="8.5"/>
      <name val="Segoe UI"/>
      <family val="2"/>
    </font>
    <font>
      <sz val="8"/>
      <color theme="9"/>
      <name val="Segoe UI"/>
      <family val="2"/>
    </font>
    <font>
      <sz val="8"/>
      <color theme="8"/>
      <name val="Segoe UI"/>
      <family val="2"/>
    </font>
    <font>
      <sz val="8"/>
      <color theme="7" tint="-0.249977111117893"/>
      <name val="Segoe UI"/>
      <family val="2"/>
    </font>
    <font>
      <sz val="8"/>
      <color theme="1" tint="0.499984740745262"/>
      <name val="Segoe UI"/>
      <family val="2"/>
    </font>
    <font>
      <b/>
      <sz val="10.5"/>
      <color theme="0"/>
      <name val="Arial"/>
      <family val="2"/>
    </font>
    <font>
      <sz val="10.5"/>
      <color rgb="FF333F48"/>
      <name val="Arial"/>
      <family val="2"/>
    </font>
    <font>
      <sz val="18"/>
      <color rgb="FF6F7170"/>
      <name val="Arial"/>
      <family val="2"/>
    </font>
    <font>
      <sz val="16"/>
      <color theme="1" tint="0.34998626667073579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 tint="0.1499984740745262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1"/>
      <color rgb="FFFF0000"/>
      <name val="Arial"/>
      <family val="2"/>
    </font>
    <font>
      <sz val="8"/>
      <color theme="0"/>
      <name val="Arial"/>
      <family val="2"/>
    </font>
    <font>
      <sz val="8"/>
      <color theme="0" tint="-0.34998626667073579"/>
      <name val="Arial"/>
      <family val="2"/>
    </font>
    <font>
      <sz val="11"/>
      <color theme="1" tint="0.34998626667073579"/>
      <name val="Arial"/>
      <family val="2"/>
    </font>
    <font>
      <b/>
      <sz val="8"/>
      <color theme="0"/>
      <name val="Arial"/>
      <family val="2"/>
    </font>
    <font>
      <i/>
      <sz val="9"/>
      <color theme="0" tint="-0.249977111117893"/>
      <name val="Arial"/>
      <family val="2"/>
    </font>
    <font>
      <sz val="8"/>
      <color rgb="FFC4BEB6"/>
      <name val="Arial"/>
      <family val="2"/>
    </font>
    <font>
      <b/>
      <sz val="9"/>
      <color rgb="FFE2231A"/>
      <name val="Arial"/>
      <family val="2"/>
    </font>
    <font>
      <sz val="9"/>
      <color rgb="FF454545"/>
      <name val="Arial"/>
      <family val="2"/>
    </font>
    <font>
      <b/>
      <sz val="8"/>
      <color rgb="FF00B0F0"/>
      <name val="Arial"/>
      <family val="2"/>
    </font>
    <font>
      <sz val="9"/>
      <color theme="1" tint="0.499984740745262"/>
      <name val="Arial"/>
      <family val="2"/>
    </font>
    <font>
      <sz val="8"/>
      <color theme="1" tint="0.499984740745262"/>
      <name val="Arial"/>
      <family val="2"/>
    </font>
    <font>
      <b/>
      <sz val="8"/>
      <color rgb="FF454545"/>
      <name val="Arial"/>
      <family val="2"/>
    </font>
    <font>
      <b/>
      <sz val="8"/>
      <color rgb="FF3E8DDD"/>
      <name val="Arial"/>
      <family val="2"/>
    </font>
    <font>
      <u/>
      <sz val="11"/>
      <color theme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.1999999999999993"/>
      <name val="Arial"/>
      <family val="2"/>
    </font>
    <font>
      <u/>
      <sz val="9"/>
      <color theme="10"/>
      <name val="Arial"/>
      <family val="2"/>
    </font>
    <font>
      <sz val="8"/>
      <color rgb="FF3E8DDD"/>
      <name val="Arial"/>
      <family val="2"/>
    </font>
    <font>
      <b/>
      <sz val="12"/>
      <color rgb="FF6F7170"/>
      <name val="Arial"/>
      <family val="2"/>
    </font>
    <font>
      <b/>
      <sz val="8"/>
      <color rgb="FF6F7170"/>
      <name val="Arial"/>
      <family val="2"/>
    </font>
    <font>
      <u/>
      <sz val="8"/>
      <color rgb="FF6F7170"/>
      <name val="Arial"/>
      <family val="2"/>
    </font>
    <font>
      <sz val="8"/>
      <color rgb="FF6F7170"/>
      <name val="Arial"/>
      <family val="2"/>
    </font>
    <font>
      <b/>
      <sz val="10.5"/>
      <color rgb="FF6F7170"/>
      <name val="Arial"/>
      <family val="2"/>
    </font>
    <font>
      <sz val="11"/>
      <color rgb="FF6F7170"/>
      <name val="Arial"/>
      <family val="2"/>
    </font>
    <font>
      <b/>
      <sz val="10"/>
      <color rgb="FF6F7170"/>
      <name val="Arial"/>
      <family val="2"/>
    </font>
    <font>
      <b/>
      <sz val="11"/>
      <color rgb="FF6F7170"/>
      <name val="Arial"/>
      <family val="2"/>
    </font>
    <font>
      <b/>
      <sz val="9"/>
      <color rgb="FF6F7170"/>
      <name val="Arial"/>
      <family val="2"/>
    </font>
    <font>
      <sz val="14"/>
      <color rgb="FF6F7170"/>
      <name val="Calibri"/>
      <family val="2"/>
      <scheme val="minor"/>
    </font>
    <font>
      <sz val="8"/>
      <color theme="0" tint="-0.249977111117893"/>
      <name val="Arial"/>
      <family val="2"/>
    </font>
    <font>
      <b/>
      <sz val="8"/>
      <color theme="0" tint="-0.249977111117893"/>
      <name val="Arial"/>
      <family val="2"/>
    </font>
    <font>
      <b/>
      <sz val="8"/>
      <color theme="1" tint="0.499984740745262"/>
      <name val="Arial"/>
      <family val="2"/>
    </font>
    <font>
      <b/>
      <sz val="8.5"/>
      <name val="Arial"/>
      <family val="2"/>
    </font>
    <font>
      <b/>
      <sz val="12"/>
      <color theme="4" tint="0.39997558519241921"/>
      <name val="Arial"/>
      <family val="2"/>
    </font>
    <font>
      <sz val="8"/>
      <color theme="9"/>
      <name val="Arial"/>
      <family val="2"/>
    </font>
    <font>
      <sz val="8"/>
      <color theme="8"/>
      <name val="Arial"/>
      <family val="2"/>
    </font>
    <font>
      <sz val="8"/>
      <color theme="7" tint="-0.249977111117893"/>
      <name val="Arial"/>
      <family val="2"/>
    </font>
    <font>
      <sz val="8.5"/>
      <name val="Arial"/>
      <family val="2"/>
    </font>
    <font>
      <b/>
      <sz val="8"/>
      <color rgb="FF6ABF4A"/>
      <name val="Arial"/>
      <family val="2"/>
    </font>
    <font>
      <b/>
      <sz val="8"/>
      <color theme="9" tint="-0.249977111117893"/>
      <name val="Arial"/>
      <family val="2"/>
    </font>
    <font>
      <b/>
      <sz val="8"/>
      <color rgb="FF00B050"/>
      <name val="Arial"/>
      <family val="2"/>
    </font>
    <font>
      <b/>
      <sz val="8"/>
      <color rgb="FF6AC346"/>
      <name val="Arial"/>
      <family val="2"/>
    </font>
    <font>
      <b/>
      <sz val="11"/>
      <color rgb="FF454545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1140A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rgb="FF6AC346"/>
        <bgColor indexed="64"/>
      </patternFill>
    </fill>
    <fill>
      <patternFill patternType="solid">
        <fgColor rgb="FFFEE600"/>
        <bgColor indexed="64"/>
      </patternFill>
    </fill>
    <fill>
      <patternFill patternType="solid">
        <fgColor rgb="FF8246AF"/>
        <bgColor indexed="64"/>
      </patternFill>
    </fill>
    <fill>
      <patternFill patternType="solid">
        <fgColor rgb="FFF04187"/>
        <bgColor indexed="64"/>
      </patternFill>
    </fill>
    <fill>
      <patternFill patternType="solid">
        <fgColor rgb="FF46C8E1"/>
        <bgColor indexed="64"/>
      </patternFill>
    </fill>
    <fill>
      <patternFill patternType="solid">
        <fgColor rgb="FFFF6A00"/>
        <bgColor indexed="64"/>
      </patternFill>
    </fill>
    <fill>
      <patternFill patternType="solid">
        <fgColor rgb="FF333F48"/>
        <bgColor indexed="64"/>
      </patternFill>
    </fill>
    <fill>
      <patternFill patternType="solid">
        <fgColor rgb="FFFBFBFB"/>
        <bgColor indexed="64"/>
      </patternFill>
    </fill>
  </fills>
  <borders count="52">
    <border>
      <left/>
      <right/>
      <top/>
      <bottom/>
      <diagonal/>
    </border>
    <border>
      <left style="thin">
        <color theme="0" tint="-0.14990691854609822"/>
      </left>
      <right/>
      <top style="thin">
        <color theme="0" tint="-0.14990691854609822"/>
      </top>
      <bottom/>
      <diagonal/>
    </border>
    <border>
      <left/>
      <right/>
      <top/>
      <bottom style="thin">
        <color theme="0" tint="-4.9989318521683403E-2"/>
      </bottom>
      <diagonal/>
    </border>
    <border>
      <left/>
      <right style="medium">
        <color theme="0"/>
      </right>
      <top/>
      <bottom style="thin">
        <color theme="0" tint="-4.9989318521683403E-2"/>
      </bottom>
      <diagonal/>
    </border>
    <border>
      <left style="medium">
        <color theme="0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theme="0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medium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medium">
        <color theme="0"/>
      </right>
      <top/>
      <bottom/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rgb="FFD9D8D6"/>
      </left>
      <right style="thin">
        <color rgb="FFD9D8D6"/>
      </right>
      <top style="thin">
        <color rgb="FFEAEAEA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 style="thin">
        <color rgb="FFEAEAEA"/>
      </top>
      <bottom style="thin">
        <color rgb="FFEAEAEA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ck">
        <color theme="0" tint="-4.9989318521683403E-2"/>
      </left>
      <right/>
      <top style="thick">
        <color theme="0" tint="-4.9989318521683403E-2"/>
      </top>
      <bottom/>
      <diagonal/>
    </border>
    <border>
      <left/>
      <right style="thick">
        <color theme="0" tint="-4.9989318521683403E-2"/>
      </right>
      <top style="thick">
        <color theme="0" tint="-4.9989318521683403E-2"/>
      </top>
      <bottom/>
      <diagonal/>
    </border>
    <border>
      <left/>
      <right/>
      <top style="thick">
        <color theme="0" tint="-4.9989318521683403E-2"/>
      </top>
      <bottom/>
      <diagonal/>
    </border>
    <border>
      <left style="thick">
        <color theme="0" tint="-4.9989318521683403E-2"/>
      </left>
      <right/>
      <top/>
      <bottom/>
      <diagonal/>
    </border>
    <border>
      <left/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/>
      <top/>
      <bottom style="thick">
        <color theme="0" tint="-4.9989318521683403E-2"/>
      </bottom>
      <diagonal/>
    </border>
    <border>
      <left/>
      <right/>
      <top/>
      <bottom style="thick">
        <color theme="0" tint="-4.9989318521683403E-2"/>
      </bottom>
      <diagonal/>
    </border>
    <border>
      <left/>
      <right style="thick">
        <color theme="0" tint="-4.9989318521683403E-2"/>
      </right>
      <top/>
      <bottom style="thick">
        <color theme="0" tint="-4.9989318521683403E-2"/>
      </bottom>
      <diagonal/>
    </border>
    <border>
      <left style="thick">
        <color theme="0" tint="-4.9989318521683403E-2"/>
      </left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 style="thick">
        <color theme="0" tint="-4.9989318521683403E-2"/>
      </right>
      <top/>
      <bottom style="thick">
        <color theme="0" tint="-4.9989318521683403E-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/>
      <top/>
      <bottom style="thin">
        <color rgb="FFC4BEB6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ck">
        <color theme="0" tint="-0.14996795556505021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 tint="-0.1499679555650502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 tint="-0.14996795556505021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rgb="FF6AC346"/>
      </left>
      <right style="medium">
        <color rgb="FF6AC346"/>
      </right>
      <top style="medium">
        <color rgb="FF6AC346"/>
      </top>
      <bottom style="medium">
        <color rgb="FF6AC346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39" fillId="2" borderId="42">
      <alignment horizontal="left" vertical="center" indent="1"/>
    </xf>
  </cellStyleXfs>
  <cellXfs count="335">
    <xf numFmtId="0" fontId="0" fillId="0" borderId="0" xfId="0"/>
    <xf numFmtId="0" fontId="6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7" fillId="16" borderId="28" xfId="0" applyFont="1" applyFill="1" applyBorder="1" applyAlignment="1">
      <alignment horizontal="center" vertical="center"/>
    </xf>
    <xf numFmtId="0" fontId="7" fillId="16" borderId="29" xfId="0" applyFont="1" applyFill="1" applyBorder="1" applyAlignment="1">
      <alignment horizontal="center" vertical="center"/>
    </xf>
    <xf numFmtId="0" fontId="7" fillId="16" borderId="0" xfId="0" applyFont="1" applyFill="1" applyAlignment="1">
      <alignment horizontal="center" vertical="center"/>
    </xf>
    <xf numFmtId="0" fontId="7" fillId="16" borderId="0" xfId="0" applyFont="1" applyFill="1" applyBorder="1" applyAlignment="1">
      <alignment horizontal="center" vertical="center"/>
    </xf>
    <xf numFmtId="0" fontId="10" fillId="16" borderId="30" xfId="2" applyFont="1" applyFill="1" applyBorder="1" applyAlignment="1">
      <alignment horizontal="center" vertical="center"/>
    </xf>
    <xf numFmtId="0" fontId="10" fillId="16" borderId="31" xfId="2" applyFont="1" applyFill="1" applyBorder="1" applyAlignment="1">
      <alignment horizontal="center" vertical="center"/>
    </xf>
    <xf numFmtId="0" fontId="10" fillId="16" borderId="32" xfId="2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10" fillId="16" borderId="34" xfId="2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10" fillId="16" borderId="33" xfId="2" applyFont="1" applyFill="1" applyBorder="1" applyAlignment="1">
      <alignment horizontal="center" vertical="center"/>
    </xf>
    <xf numFmtId="0" fontId="0" fillId="0" borderId="33" xfId="0" applyBorder="1"/>
    <xf numFmtId="0" fontId="3" fillId="2" borderId="0" xfId="3" applyFont="1" applyFill="1" applyAlignment="1">
      <alignment horizontal="left" vertical="center" indent="4"/>
    </xf>
    <xf numFmtId="0" fontId="13" fillId="0" borderId="0" xfId="0" applyFont="1"/>
    <xf numFmtId="0" fontId="19" fillId="2" borderId="10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4" fillId="2" borderId="1" xfId="3" applyFont="1" applyFill="1" applyBorder="1" applyAlignment="1">
      <alignment horizontal="left" vertical="center" indent="5"/>
    </xf>
    <xf numFmtId="0" fontId="21" fillId="2" borderId="0" xfId="0" applyFont="1" applyFill="1" applyAlignment="1">
      <alignment horizontal="left" vertical="center" indent="1"/>
    </xf>
    <xf numFmtId="0" fontId="14" fillId="2" borderId="0" xfId="3" applyFont="1" applyFill="1" applyAlignment="1">
      <alignment horizontal="left" vertical="center" indent="5"/>
    </xf>
    <xf numFmtId="0" fontId="21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left" vertical="center" indent="1"/>
    </xf>
    <xf numFmtId="0" fontId="22" fillId="2" borderId="0" xfId="0" applyFont="1" applyFill="1" applyAlignment="1">
      <alignment horizontal="left" vertical="center" indent="5"/>
    </xf>
    <xf numFmtId="0" fontId="21" fillId="2" borderId="0" xfId="0" applyFont="1" applyFill="1" applyAlignment="1">
      <alignment horizontal="left" vertical="center" indent="5"/>
    </xf>
    <xf numFmtId="0" fontId="18" fillId="2" borderId="0" xfId="0" applyFont="1" applyFill="1" applyAlignment="1">
      <alignment horizontal="left" vertical="center" indent="5"/>
    </xf>
    <xf numFmtId="0" fontId="22" fillId="2" borderId="0" xfId="0" applyFont="1" applyFill="1" applyAlignment="1">
      <alignment horizontal="left" vertical="top" indent="5"/>
    </xf>
    <xf numFmtId="0" fontId="21" fillId="2" borderId="4" xfId="0" applyFont="1" applyFill="1" applyBorder="1" applyAlignment="1">
      <alignment horizontal="left" vertical="center" indent="1"/>
    </xf>
    <xf numFmtId="0" fontId="17" fillId="2" borderId="0" xfId="2" applyFont="1" applyFill="1" applyAlignment="1">
      <alignment horizontal="left" vertical="center" wrapText="1" indent="1"/>
    </xf>
    <xf numFmtId="0" fontId="16" fillId="3" borderId="0" xfId="0" applyFont="1" applyFill="1" applyAlignment="1">
      <alignment horizontal="center" vertical="center" wrapText="1"/>
    </xf>
    <xf numFmtId="0" fontId="16" fillId="6" borderId="0" xfId="0" applyFont="1" applyFill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25" fillId="6" borderId="0" xfId="0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25" fillId="6" borderId="12" xfId="0" applyFont="1" applyFill="1" applyBorder="1" applyAlignment="1">
      <alignment horizontal="center" vertical="center"/>
    </xf>
    <xf numFmtId="0" fontId="17" fillId="2" borderId="0" xfId="2" applyFont="1" applyFill="1" applyAlignment="1">
      <alignment horizontal="center" vertical="center"/>
    </xf>
    <xf numFmtId="0" fontId="17" fillId="2" borderId="0" xfId="2" applyFont="1" applyFill="1" applyAlignment="1">
      <alignment horizontal="left" vertical="center" indent="1"/>
    </xf>
    <xf numFmtId="0" fontId="17" fillId="2" borderId="11" xfId="2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horizontal="left" indent="1"/>
    </xf>
    <xf numFmtId="0" fontId="27" fillId="7" borderId="0" xfId="0" applyFont="1" applyFill="1" applyAlignment="1">
      <alignment horizontal="left" vertical="center" indent="1"/>
    </xf>
    <xf numFmtId="0" fontId="28" fillId="12" borderId="0" xfId="0" applyFont="1" applyFill="1" applyAlignment="1">
      <alignment horizontal="center" vertical="center"/>
    </xf>
    <xf numFmtId="0" fontId="29" fillId="13" borderId="0" xfId="0" applyFont="1" applyFill="1" applyAlignment="1">
      <alignment horizontal="center" vertical="center"/>
    </xf>
    <xf numFmtId="0" fontId="30" fillId="14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 indent="1"/>
    </xf>
    <xf numFmtId="0" fontId="31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 textRotation="90"/>
    </xf>
    <xf numFmtId="0" fontId="20" fillId="6" borderId="6" xfId="0" applyFont="1" applyFill="1" applyBorder="1" applyAlignment="1">
      <alignment horizontal="center" vertical="center" textRotation="90"/>
    </xf>
    <xf numFmtId="0" fontId="20" fillId="3" borderId="7" xfId="0" applyFont="1" applyFill="1" applyBorder="1" applyAlignment="1">
      <alignment horizontal="center" vertical="center" textRotation="90"/>
    </xf>
    <xf numFmtId="0" fontId="20" fillId="6" borderId="7" xfId="0" applyFont="1" applyFill="1" applyBorder="1" applyAlignment="1">
      <alignment horizontal="center" vertical="center" textRotation="90"/>
    </xf>
    <xf numFmtId="0" fontId="20" fillId="3" borderId="8" xfId="0" applyFont="1" applyFill="1" applyBorder="1" applyAlignment="1">
      <alignment horizontal="center" vertical="center" textRotation="90"/>
    </xf>
    <xf numFmtId="0" fontId="12" fillId="2" borderId="11" xfId="0" applyFont="1" applyFill="1" applyBorder="1" applyAlignment="1">
      <alignment horizontal="left" vertical="center" indent="1"/>
    </xf>
    <xf numFmtId="0" fontId="12" fillId="2" borderId="11" xfId="0" applyFont="1" applyFill="1" applyBorder="1" applyAlignment="1">
      <alignment horizontal="left" vertical="center" wrapText="1" indent="1"/>
    </xf>
    <xf numFmtId="0" fontId="33" fillId="8" borderId="0" xfId="0" applyFont="1" applyFill="1" applyAlignment="1">
      <alignment horizontal="center" vertical="center"/>
    </xf>
    <xf numFmtId="0" fontId="34" fillId="9" borderId="0" xfId="0" applyFont="1" applyFill="1" applyAlignment="1">
      <alignment horizontal="center" vertical="center"/>
    </xf>
    <xf numFmtId="0" fontId="35" fillId="10" borderId="0" xfId="0" applyFont="1" applyFill="1" applyAlignment="1">
      <alignment horizontal="left" vertical="center" indent="1"/>
    </xf>
    <xf numFmtId="0" fontId="36" fillId="11" borderId="0" xfId="0" applyFont="1" applyFill="1" applyAlignment="1">
      <alignment horizontal="left" vertical="center" indent="1"/>
    </xf>
    <xf numFmtId="0" fontId="26" fillId="5" borderId="5" xfId="0" applyFont="1" applyFill="1" applyBorder="1" applyAlignment="1">
      <alignment horizontal="center" wrapText="1"/>
    </xf>
    <xf numFmtId="0" fontId="26" fillId="5" borderId="5" xfId="0" applyFont="1" applyFill="1" applyBorder="1" applyAlignment="1">
      <alignment horizontal="center"/>
    </xf>
    <xf numFmtId="0" fontId="26" fillId="3" borderId="5" xfId="0" applyFont="1" applyFill="1" applyBorder="1" applyAlignment="1">
      <alignment horizontal="left" indent="1"/>
    </xf>
    <xf numFmtId="0" fontId="24" fillId="3" borderId="2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1" fontId="16" fillId="3" borderId="0" xfId="1" applyNumberFormat="1" applyFont="1" applyFill="1" applyBorder="1" applyAlignment="1">
      <alignment horizontal="center" vertical="center" wrapText="1"/>
    </xf>
    <xf numFmtId="0" fontId="37" fillId="15" borderId="0" xfId="0" applyFont="1" applyFill="1" applyAlignment="1">
      <alignment horizontal="left" vertical="center" indent="1"/>
    </xf>
    <xf numFmtId="0" fontId="38" fillId="15" borderId="0" xfId="0" applyFont="1" applyFill="1" applyAlignment="1">
      <alignment horizontal="left" vertical="center" indent="1"/>
    </xf>
    <xf numFmtId="0" fontId="39" fillId="2" borderId="43" xfId="4" applyFont="1" applyBorder="1" applyAlignment="1">
      <alignment vertical="center"/>
    </xf>
    <xf numFmtId="0" fontId="39" fillId="2" borderId="0" xfId="4" applyFont="1" applyBorder="1" applyAlignment="1">
      <alignment vertical="center"/>
    </xf>
    <xf numFmtId="0" fontId="39" fillId="2" borderId="43" xfId="4" applyFont="1" applyBorder="1" applyAlignment="1">
      <alignment horizontal="left" vertical="center"/>
    </xf>
    <xf numFmtId="0" fontId="37" fillId="15" borderId="6" xfId="0" applyFont="1" applyFill="1" applyBorder="1" applyAlignment="1">
      <alignment horizontal="left" vertical="center" indent="1"/>
    </xf>
    <xf numFmtId="0" fontId="37" fillId="0" borderId="15" xfId="0" applyFont="1" applyFill="1" applyBorder="1" applyAlignment="1">
      <alignment horizontal="left" vertical="center" indent="1"/>
    </xf>
    <xf numFmtId="0" fontId="37" fillId="0" borderId="44" xfId="0" applyFont="1" applyFill="1" applyBorder="1" applyAlignment="1">
      <alignment horizontal="left" vertical="center" indent="1"/>
    </xf>
    <xf numFmtId="0" fontId="37" fillId="15" borderId="0" xfId="0" applyFont="1" applyFill="1" applyBorder="1" applyAlignment="1">
      <alignment horizontal="left" vertical="center" indent="1"/>
    </xf>
    <xf numFmtId="0" fontId="40" fillId="15" borderId="0" xfId="0" applyFont="1" applyFill="1" applyAlignment="1">
      <alignment horizontal="left" vertical="center" indent="6"/>
    </xf>
    <xf numFmtId="0" fontId="41" fillId="0" borderId="0" xfId="0" applyFont="1"/>
    <xf numFmtId="0" fontId="41" fillId="0" borderId="16" xfId="0" applyFont="1" applyBorder="1"/>
    <xf numFmtId="0" fontId="42" fillId="0" borderId="16" xfId="0" applyFont="1" applyBorder="1"/>
    <xf numFmtId="0" fontId="43" fillId="0" borderId="16" xfId="0" applyFont="1" applyBorder="1"/>
    <xf numFmtId="0" fontId="41" fillId="0" borderId="43" xfId="0" applyFont="1" applyBorder="1"/>
    <xf numFmtId="0" fontId="43" fillId="0" borderId="0" xfId="0" applyFont="1"/>
    <xf numFmtId="0" fontId="41" fillId="0" borderId="0" xfId="0" applyFont="1" applyBorder="1"/>
    <xf numFmtId="0" fontId="41" fillId="18" borderId="20" xfId="0" applyFont="1" applyFill="1" applyBorder="1"/>
    <xf numFmtId="0" fontId="44" fillId="0" borderId="0" xfId="0" applyFont="1"/>
    <xf numFmtId="0" fontId="41" fillId="19" borderId="5" xfId="0" applyFont="1" applyFill="1" applyBorder="1"/>
    <xf numFmtId="0" fontId="41" fillId="20" borderId="5" xfId="0" applyFont="1" applyFill="1" applyBorder="1"/>
    <xf numFmtId="0" fontId="41" fillId="25" borderId="5" xfId="0" applyFont="1" applyFill="1" applyBorder="1"/>
    <xf numFmtId="0" fontId="41" fillId="21" borderId="5" xfId="0" applyFont="1" applyFill="1" applyBorder="1"/>
    <xf numFmtId="0" fontId="46" fillId="0" borderId="0" xfId="0" applyFont="1"/>
    <xf numFmtId="0" fontId="47" fillId="0" borderId="0" xfId="0" applyFont="1"/>
    <xf numFmtId="0" fontId="48" fillId="2" borderId="0" xfId="0" applyFont="1" applyFill="1" applyBorder="1" applyAlignment="1">
      <alignment horizontal="center" vertical="center"/>
    </xf>
    <xf numFmtId="0" fontId="44" fillId="2" borderId="0" xfId="0" applyFont="1" applyFill="1" applyBorder="1"/>
    <xf numFmtId="0" fontId="41" fillId="15" borderId="0" xfId="0" applyFont="1" applyFill="1"/>
    <xf numFmtId="0" fontId="45" fillId="15" borderId="0" xfId="0" applyFont="1" applyFill="1"/>
    <xf numFmtId="0" fontId="41" fillId="0" borderId="45" xfId="0" applyFont="1" applyBorder="1"/>
    <xf numFmtId="0" fontId="41" fillId="0" borderId="23" xfId="0" applyFont="1" applyBorder="1"/>
    <xf numFmtId="0" fontId="41" fillId="0" borderId="46" xfId="0" applyFont="1" applyBorder="1"/>
    <xf numFmtId="0" fontId="37" fillId="0" borderId="20" xfId="0" applyFont="1" applyFill="1" applyBorder="1" applyAlignment="1">
      <alignment horizontal="left" vertical="center" indent="1"/>
    </xf>
    <xf numFmtId="0" fontId="41" fillId="0" borderId="2" xfId="0" applyFont="1" applyBorder="1"/>
    <xf numFmtId="0" fontId="50" fillId="0" borderId="0" xfId="0" applyFont="1"/>
    <xf numFmtId="0" fontId="43" fillId="0" borderId="43" xfId="0" applyFont="1" applyBorder="1"/>
    <xf numFmtId="0" fontId="37" fillId="15" borderId="16" xfId="0" applyFont="1" applyFill="1" applyBorder="1" applyAlignment="1">
      <alignment horizontal="left" vertical="center" indent="1"/>
    </xf>
    <xf numFmtId="0" fontId="37" fillId="2" borderId="0" xfId="0" applyFont="1" applyFill="1" applyBorder="1" applyAlignment="1">
      <alignment horizontal="left" vertical="center" indent="1"/>
    </xf>
    <xf numFmtId="0" fontId="37" fillId="15" borderId="23" xfId="0" applyFont="1" applyFill="1" applyBorder="1" applyAlignment="1">
      <alignment horizontal="left" vertical="center" indent="1"/>
    </xf>
    <xf numFmtId="0" fontId="37" fillId="2" borderId="45" xfId="0" applyFont="1" applyFill="1" applyBorder="1" applyAlignment="1">
      <alignment horizontal="left" vertical="center" indent="1"/>
    </xf>
    <xf numFmtId="0" fontId="39" fillId="2" borderId="23" xfId="4" applyFont="1" applyBorder="1" applyAlignment="1">
      <alignment vertical="center"/>
    </xf>
    <xf numFmtId="0" fontId="37" fillId="15" borderId="44" xfId="0" applyFont="1" applyFill="1" applyBorder="1" applyAlignment="1">
      <alignment horizontal="left" vertical="center" indent="1"/>
    </xf>
    <xf numFmtId="0" fontId="37" fillId="15" borderId="21" xfId="0" applyFont="1" applyFill="1" applyBorder="1" applyAlignment="1">
      <alignment horizontal="left" vertical="center" indent="1"/>
    </xf>
    <xf numFmtId="0" fontId="52" fillId="0" borderId="0" xfId="0" applyFont="1"/>
    <xf numFmtId="0" fontId="46" fillId="23" borderId="20" xfId="0" applyFont="1" applyFill="1" applyBorder="1"/>
    <xf numFmtId="0" fontId="46" fillId="24" borderId="5" xfId="0" applyFont="1" applyFill="1" applyBorder="1"/>
    <xf numFmtId="0" fontId="46" fillId="22" borderId="5" xfId="0" applyFont="1" applyFill="1" applyBorder="1"/>
    <xf numFmtId="0" fontId="53" fillId="17" borderId="5" xfId="0" applyFont="1" applyFill="1" applyBorder="1"/>
    <xf numFmtId="0" fontId="46" fillId="26" borderId="5" xfId="0" applyFont="1" applyFill="1" applyBorder="1"/>
    <xf numFmtId="0" fontId="54" fillId="3" borderId="0" xfId="0" applyFont="1" applyFill="1" applyAlignment="1">
      <alignment horizontal="left" vertical="center" indent="6"/>
    </xf>
    <xf numFmtId="0" fontId="6" fillId="2" borderId="0" xfId="0" applyFont="1" applyFill="1" applyAlignment="1">
      <alignment horizontal="left" vertical="center" wrapText="1" indent="1"/>
    </xf>
    <xf numFmtId="0" fontId="8" fillId="3" borderId="18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5" fillId="2" borderId="0" xfId="0" applyFont="1" applyFill="1" applyAlignment="1">
      <alignment horizontal="left" vertical="center" wrapText="1" indent="1"/>
    </xf>
    <xf numFmtId="0" fontId="56" fillId="2" borderId="13" xfId="0" applyFont="1" applyFill="1" applyBorder="1" applyAlignment="1">
      <alignment horizontal="center" vertical="center" wrapText="1"/>
    </xf>
    <xf numFmtId="0" fontId="3" fillId="2" borderId="0" xfId="3" applyFont="1" applyFill="1" applyAlignment="1">
      <alignment horizontal="left" vertical="center" indent="6"/>
    </xf>
    <xf numFmtId="14" fontId="57" fillId="2" borderId="0" xfId="0" applyNumberFormat="1" applyFont="1" applyFill="1" applyAlignment="1">
      <alignment horizontal="left" vertical="center" indent="1"/>
    </xf>
    <xf numFmtId="14" fontId="58" fillId="2" borderId="0" xfId="0" quotePrefix="1" applyNumberFormat="1" applyFont="1" applyFill="1" applyAlignment="1">
      <alignment horizontal="left" vertical="center" indent="1"/>
    </xf>
    <xf numFmtId="14" fontId="58" fillId="2" borderId="0" xfId="0" applyNumberFormat="1" applyFont="1" applyFill="1" applyAlignment="1">
      <alignment horizontal="left" vertical="center" indent="1"/>
    </xf>
    <xf numFmtId="0" fontId="55" fillId="2" borderId="0" xfId="0" applyFont="1" applyFill="1" applyAlignment="1">
      <alignment horizontal="left" vertical="center" indent="1"/>
    </xf>
    <xf numFmtId="0" fontId="58" fillId="5" borderId="0" xfId="0" applyFont="1" applyFill="1" applyAlignment="1">
      <alignment horizontal="left" vertical="center" indent="1"/>
    </xf>
    <xf numFmtId="0" fontId="59" fillId="3" borderId="0" xfId="0" applyFont="1" applyFill="1" applyAlignment="1">
      <alignment horizontal="left" vertical="center" indent="1"/>
    </xf>
    <xf numFmtId="0" fontId="59" fillId="3" borderId="0" xfId="0" applyFont="1" applyFill="1" applyAlignment="1">
      <alignment horizontal="center" vertical="center"/>
    </xf>
    <xf numFmtId="0" fontId="59" fillId="2" borderId="10" xfId="0" applyFont="1" applyFill="1" applyBorder="1" applyAlignment="1">
      <alignment horizontal="left" vertical="center" wrapText="1" indent="1"/>
    </xf>
    <xf numFmtId="0" fontId="59" fillId="2" borderId="10" xfId="0" applyFont="1" applyFill="1" applyBorder="1" applyAlignment="1">
      <alignment horizontal="center" vertical="center" wrapText="1"/>
    </xf>
    <xf numFmtId="0" fontId="59" fillId="2" borderId="0" xfId="0" applyFont="1" applyFill="1" applyAlignment="1">
      <alignment horizontal="center" vertical="center" wrapText="1"/>
    </xf>
    <xf numFmtId="0" fontId="59" fillId="2" borderId="5" xfId="0" applyFont="1" applyFill="1" applyBorder="1" applyAlignment="1">
      <alignment horizontal="left" vertical="center" wrapText="1" indent="1"/>
    </xf>
    <xf numFmtId="0" fontId="59" fillId="2" borderId="1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vertical="center" indent="1"/>
    </xf>
    <xf numFmtId="0" fontId="6" fillId="2" borderId="15" xfId="0" applyFont="1" applyFill="1" applyBorder="1" applyAlignment="1">
      <alignment horizontal="left" vertical="center" indent="1"/>
    </xf>
    <xf numFmtId="0" fontId="6" fillId="2" borderId="0" xfId="0" applyFont="1" applyFill="1" applyAlignment="1">
      <alignment horizontal="left" vertical="center" indent="1"/>
    </xf>
    <xf numFmtId="0" fontId="59" fillId="15" borderId="5" xfId="0" applyFont="1" applyFill="1" applyBorder="1" applyAlignment="1">
      <alignment horizontal="left" vertical="center" indent="1"/>
    </xf>
    <xf numFmtId="0" fontId="60" fillId="15" borderId="17" xfId="0" applyFont="1" applyFill="1" applyBorder="1" applyAlignment="1">
      <alignment horizontal="center" vertical="center" wrapText="1"/>
    </xf>
    <xf numFmtId="0" fontId="60" fillId="15" borderId="19" xfId="0" applyFont="1" applyFill="1" applyBorder="1" applyAlignment="1">
      <alignment horizontal="center" vertical="center" wrapText="1"/>
    </xf>
    <xf numFmtId="0" fontId="61" fillId="15" borderId="17" xfId="2" applyFont="1" applyFill="1" applyBorder="1" applyAlignment="1">
      <alignment horizontal="center" vertical="center" wrapText="1"/>
    </xf>
    <xf numFmtId="6" fontId="58" fillId="2" borderId="10" xfId="0" applyNumberFormat="1" applyFont="1" applyFill="1" applyBorder="1" applyAlignment="1">
      <alignment horizontal="center" vertical="center"/>
    </xf>
    <xf numFmtId="6" fontId="6" fillId="2" borderId="0" xfId="0" applyNumberFormat="1" applyFont="1" applyFill="1" applyAlignment="1">
      <alignment horizontal="left" vertical="center" wrapText="1" indent="1"/>
    </xf>
    <xf numFmtId="6" fontId="6" fillId="2" borderId="21" xfId="0" applyNumberFormat="1" applyFont="1" applyFill="1" applyBorder="1" applyAlignment="1">
      <alignment horizontal="left" vertical="center" wrapText="1" indent="1"/>
    </xf>
    <xf numFmtId="0" fontId="59" fillId="15" borderId="15" xfId="0" applyFont="1" applyFill="1" applyBorder="1" applyAlignment="1">
      <alignment horizontal="left" vertical="center" indent="1"/>
    </xf>
    <xf numFmtId="0" fontId="59" fillId="15" borderId="15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left" vertical="center" wrapText="1" inden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left" vertical="center" wrapText="1" indent="1"/>
    </xf>
    <xf numFmtId="166" fontId="59" fillId="15" borderId="22" xfId="0" applyNumberFormat="1" applyFont="1" applyFill="1" applyBorder="1" applyAlignment="1">
      <alignment horizontal="left" vertical="center" wrapText="1" indent="1"/>
    </xf>
    <xf numFmtId="166" fontId="59" fillId="15" borderId="22" xfId="0" applyNumberFormat="1" applyFont="1" applyFill="1" applyBorder="1" applyAlignment="1">
      <alignment horizontal="center" vertical="center" wrapText="1"/>
    </xf>
    <xf numFmtId="9" fontId="6" fillId="2" borderId="10" xfId="1" applyFont="1" applyFill="1" applyBorder="1" applyAlignment="1">
      <alignment horizontal="left" vertical="center" wrapText="1" indent="1"/>
    </xf>
    <xf numFmtId="9" fontId="6" fillId="2" borderId="0" xfId="1" applyFont="1" applyFill="1" applyBorder="1" applyAlignment="1">
      <alignment horizontal="left" vertical="center" wrapText="1" indent="1"/>
    </xf>
    <xf numFmtId="0" fontId="59" fillId="15" borderId="20" xfId="0" applyFont="1" applyFill="1" applyBorder="1" applyAlignment="1">
      <alignment horizontal="center" vertical="center"/>
    </xf>
    <xf numFmtId="0" fontId="59" fillId="15" borderId="20" xfId="0" applyFont="1" applyFill="1" applyBorder="1" applyAlignment="1">
      <alignment horizontal="left" vertical="center" indent="1"/>
    </xf>
    <xf numFmtId="0" fontId="58" fillId="2" borderId="0" xfId="0" applyFont="1" applyFill="1" applyAlignment="1">
      <alignment horizontal="left" vertical="center" wrapText="1" indent="1"/>
    </xf>
    <xf numFmtId="0" fontId="6" fillId="2" borderId="24" xfId="0" applyFont="1" applyFill="1" applyBorder="1" applyAlignment="1">
      <alignment horizontal="center" vertical="center" wrapText="1"/>
    </xf>
    <xf numFmtId="0" fontId="65" fillId="2" borderId="5" xfId="2" applyFont="1" applyFill="1" applyBorder="1" applyAlignment="1">
      <alignment horizontal="center" vertical="center"/>
    </xf>
    <xf numFmtId="0" fontId="65" fillId="2" borderId="6" xfId="2" applyFont="1" applyFill="1" applyBorder="1" applyAlignment="1">
      <alignment horizontal="center" vertical="center"/>
    </xf>
    <xf numFmtId="0" fontId="65" fillId="2" borderId="9" xfId="2" applyFont="1" applyFill="1" applyBorder="1" applyAlignment="1">
      <alignment horizontal="center" vertical="center"/>
    </xf>
    <xf numFmtId="0" fontId="65" fillId="2" borderId="10" xfId="2" applyFont="1" applyFill="1" applyBorder="1" applyAlignment="1">
      <alignment horizontal="center" vertical="center"/>
    </xf>
    <xf numFmtId="0" fontId="55" fillId="2" borderId="10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left" vertical="center" wrapText="1" indent="1"/>
    </xf>
    <xf numFmtId="0" fontId="6" fillId="2" borderId="20" xfId="0" applyFont="1" applyFill="1" applyBorder="1" applyAlignment="1">
      <alignment horizontal="center" vertical="center" wrapText="1"/>
    </xf>
    <xf numFmtId="0" fontId="59" fillId="15" borderId="0" xfId="0" applyFont="1" applyFill="1" applyAlignment="1">
      <alignment horizontal="left" vertical="center" indent="1"/>
    </xf>
    <xf numFmtId="0" fontId="48" fillId="2" borderId="10" xfId="0" applyFont="1" applyFill="1" applyBorder="1" applyAlignment="1">
      <alignment horizontal="left" vertical="center" wrapText="1" indent="1"/>
    </xf>
    <xf numFmtId="0" fontId="48" fillId="2" borderId="20" xfId="0" applyFont="1" applyFill="1" applyBorder="1" applyAlignment="1">
      <alignment horizontal="left" vertical="center" wrapText="1" indent="1"/>
    </xf>
    <xf numFmtId="0" fontId="6" fillId="2" borderId="10" xfId="0" quotePrefix="1" applyFont="1" applyFill="1" applyBorder="1" applyAlignment="1">
      <alignment horizontal="center" vertical="center" wrapText="1"/>
    </xf>
    <xf numFmtId="0" fontId="6" fillId="2" borderId="0" xfId="0" quotePrefix="1" applyFont="1" applyFill="1" applyAlignment="1">
      <alignment horizontal="center" vertical="center" wrapText="1"/>
    </xf>
    <xf numFmtId="165" fontId="6" fillId="2" borderId="10" xfId="0" applyNumberFormat="1" applyFont="1" applyFill="1" applyBorder="1" applyAlignment="1">
      <alignment horizontal="center" vertical="center" wrapText="1"/>
    </xf>
    <xf numFmtId="14" fontId="6" fillId="2" borderId="10" xfId="0" applyNumberFormat="1" applyFont="1" applyFill="1" applyBorder="1" applyAlignment="1">
      <alignment horizontal="center" vertical="center" wrapText="1"/>
    </xf>
    <xf numFmtId="14" fontId="59" fillId="15" borderId="20" xfId="0" applyNumberFormat="1" applyFont="1" applyFill="1" applyBorder="1" applyAlignment="1">
      <alignment horizontal="left" vertical="center" indent="1"/>
    </xf>
    <xf numFmtId="0" fontId="66" fillId="2" borderId="0" xfId="0" applyFont="1" applyFill="1" applyAlignment="1">
      <alignment horizontal="left" vertical="center" wrapText="1" indent="1"/>
    </xf>
    <xf numFmtId="0" fontId="41" fillId="0" borderId="47" xfId="0" applyFont="1" applyBorder="1"/>
    <xf numFmtId="0" fontId="41" fillId="0" borderId="48" xfId="0" applyFont="1" applyBorder="1"/>
    <xf numFmtId="0" fontId="68" fillId="15" borderId="0" xfId="0" applyFont="1" applyFill="1" applyAlignment="1">
      <alignment horizontal="left" vertical="center" indent="1"/>
    </xf>
    <xf numFmtId="0" fontId="68" fillId="0" borderId="44" xfId="0" applyFont="1" applyFill="1" applyBorder="1" applyAlignment="1">
      <alignment horizontal="left" vertical="center" indent="1"/>
    </xf>
    <xf numFmtId="0" fontId="70" fillId="0" borderId="0" xfId="0" applyFont="1"/>
    <xf numFmtId="0" fontId="70" fillId="0" borderId="23" xfId="0" applyFont="1" applyBorder="1"/>
    <xf numFmtId="0" fontId="68" fillId="15" borderId="44" xfId="0" applyFont="1" applyFill="1" applyBorder="1" applyAlignment="1">
      <alignment horizontal="left" vertical="center" indent="1"/>
    </xf>
    <xf numFmtId="0" fontId="68" fillId="15" borderId="21" xfId="0" applyFont="1" applyFill="1" applyBorder="1" applyAlignment="1">
      <alignment horizontal="left" vertical="center" indent="1"/>
    </xf>
    <xf numFmtId="0" fontId="69" fillId="16" borderId="0" xfId="2" applyFont="1" applyFill="1" applyBorder="1" applyAlignment="1">
      <alignment horizontal="center" vertical="center"/>
    </xf>
    <xf numFmtId="0" fontId="70" fillId="15" borderId="0" xfId="0" applyFont="1" applyFill="1"/>
    <xf numFmtId="0" fontId="71" fillId="15" borderId="0" xfId="0" applyFont="1" applyFill="1" applyAlignment="1">
      <alignment horizontal="left" vertical="center" indent="1"/>
    </xf>
    <xf numFmtId="0" fontId="71" fillId="0" borderId="44" xfId="0" applyFont="1" applyFill="1" applyBorder="1" applyAlignment="1">
      <alignment horizontal="left" vertical="center" indent="1"/>
    </xf>
    <xf numFmtId="0" fontId="72" fillId="0" borderId="0" xfId="0" applyFont="1"/>
    <xf numFmtId="0" fontId="72" fillId="0" borderId="23" xfId="0" applyFont="1" applyBorder="1"/>
    <xf numFmtId="0" fontId="71" fillId="15" borderId="44" xfId="0" applyFont="1" applyFill="1" applyBorder="1" applyAlignment="1">
      <alignment horizontal="left" vertical="center" indent="1"/>
    </xf>
    <xf numFmtId="0" fontId="71" fillId="15" borderId="21" xfId="0" applyFont="1" applyFill="1" applyBorder="1" applyAlignment="1">
      <alignment horizontal="left" vertical="center" indent="1"/>
    </xf>
    <xf numFmtId="0" fontId="72" fillId="15" borderId="0" xfId="0" applyFont="1" applyFill="1"/>
    <xf numFmtId="0" fontId="74" fillId="0" borderId="0" xfId="0" applyFont="1"/>
    <xf numFmtId="0" fontId="73" fillId="16" borderId="0" xfId="0" applyFont="1" applyFill="1" applyBorder="1" applyAlignment="1">
      <alignment horizontal="center" vertical="center"/>
    </xf>
    <xf numFmtId="0" fontId="73" fillId="0" borderId="0" xfId="0" applyFont="1"/>
    <xf numFmtId="0" fontId="73" fillId="0" borderId="23" xfId="0" applyFont="1" applyBorder="1"/>
    <xf numFmtId="0" fontId="73" fillId="15" borderId="0" xfId="0" applyFont="1" applyFill="1"/>
    <xf numFmtId="0" fontId="70" fillId="0" borderId="10" xfId="0" applyFont="1" applyFill="1" applyBorder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0" fontId="75" fillId="2" borderId="0" xfId="0" applyFont="1" applyFill="1" applyBorder="1" applyAlignment="1"/>
    <xf numFmtId="0" fontId="39" fillId="0" borderId="43" xfId="4" applyFont="1" applyFill="1" applyBorder="1" applyAlignment="1">
      <alignment horizontal="left" vertical="center" indent="7"/>
    </xf>
    <xf numFmtId="0" fontId="41" fillId="0" borderId="0" xfId="0" applyFont="1" applyAlignment="1">
      <alignment horizontal="center"/>
    </xf>
    <xf numFmtId="0" fontId="41" fillId="0" borderId="49" xfId="0" applyFont="1" applyBorder="1"/>
    <xf numFmtId="0" fontId="41" fillId="0" borderId="50" xfId="0" applyFont="1" applyBorder="1"/>
    <xf numFmtId="0" fontId="50" fillId="0" borderId="2" xfId="0" applyFont="1" applyBorder="1"/>
    <xf numFmtId="0" fontId="44" fillId="0" borderId="2" xfId="0" applyFont="1" applyBorder="1"/>
    <xf numFmtId="0" fontId="50" fillId="0" borderId="20" xfId="0" applyFont="1" applyBorder="1"/>
    <xf numFmtId="0" fontId="68" fillId="2" borderId="35" xfId="0" applyFont="1" applyFill="1" applyBorder="1" applyAlignment="1">
      <alignment horizontal="right" vertical="center"/>
    </xf>
    <xf numFmtId="0" fontId="70" fillId="2" borderId="36" xfId="0" applyFont="1" applyFill="1" applyBorder="1" applyAlignment="1">
      <alignment horizontal="left" vertical="center" indent="2"/>
    </xf>
    <xf numFmtId="0" fontId="70" fillId="2" borderId="37" xfId="0" applyFont="1" applyFill="1" applyBorder="1" applyAlignment="1">
      <alignment horizontal="left" vertical="center" indent="3"/>
    </xf>
    <xf numFmtId="0" fontId="70" fillId="2" borderId="37" xfId="0" applyFont="1" applyFill="1" applyBorder="1" applyAlignment="1">
      <alignment vertical="center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 indent="6"/>
    </xf>
    <xf numFmtId="0" fontId="70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right" vertical="center" indent="2"/>
    </xf>
    <xf numFmtId="0" fontId="68" fillId="2" borderId="39" xfId="0" applyFont="1" applyFill="1" applyBorder="1" applyAlignment="1">
      <alignment horizontal="right" vertical="center"/>
    </xf>
    <xf numFmtId="0" fontId="70" fillId="2" borderId="40" xfId="0" applyFont="1" applyFill="1" applyBorder="1" applyAlignment="1">
      <alignment horizontal="left" vertical="center" indent="2"/>
    </xf>
    <xf numFmtId="0" fontId="70" fillId="2" borderId="41" xfId="0" applyFont="1" applyFill="1" applyBorder="1" applyAlignment="1">
      <alignment horizontal="left" vertical="center" indent="3"/>
    </xf>
    <xf numFmtId="0" fontId="70" fillId="2" borderId="41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right" vertical="center"/>
    </xf>
    <xf numFmtId="0" fontId="70" fillId="2" borderId="0" xfId="0" applyFont="1" applyFill="1" applyBorder="1" applyAlignment="1">
      <alignment horizontal="left" vertical="center" indent="2"/>
    </xf>
    <xf numFmtId="0" fontId="70" fillId="2" borderId="0" xfId="0" applyFont="1" applyFill="1" applyBorder="1" applyAlignment="1">
      <alignment horizontal="left" vertical="center" indent="3"/>
    </xf>
    <xf numFmtId="0" fontId="70" fillId="0" borderId="0" xfId="0" applyFont="1" applyAlignment="1">
      <alignment horizontal="left" indent="3"/>
    </xf>
    <xf numFmtId="0" fontId="68" fillId="2" borderId="0" xfId="0" applyFont="1" applyFill="1" applyBorder="1" applyAlignment="1"/>
    <xf numFmtId="0" fontId="68" fillId="2" borderId="0" xfId="0" applyFont="1" applyFill="1" applyBorder="1" applyAlignment="1">
      <alignment horizontal="left" indent="6"/>
    </xf>
    <xf numFmtId="0" fontId="68" fillId="2" borderId="0" xfId="0" applyFont="1" applyFill="1" applyBorder="1" applyAlignment="1">
      <alignment horizontal="right" indent="2"/>
    </xf>
    <xf numFmtId="0" fontId="0" fillId="0" borderId="0" xfId="0" applyBorder="1"/>
    <xf numFmtId="0" fontId="52" fillId="0" borderId="0" xfId="0" applyFont="1" applyAlignment="1">
      <alignment horizontal="left" indent="9"/>
    </xf>
    <xf numFmtId="0" fontId="6" fillId="2" borderId="0" xfId="0" applyFont="1" applyFill="1" applyBorder="1" applyAlignment="1">
      <alignment horizontal="left" vertical="center" wrapText="1" indent="1"/>
    </xf>
    <xf numFmtId="14" fontId="76" fillId="2" borderId="0" xfId="2" applyNumberFormat="1" applyFont="1" applyFill="1" applyAlignment="1">
      <alignment horizontal="right" vertical="center" indent="1"/>
    </xf>
    <xf numFmtId="0" fontId="57" fillId="2" borderId="0" xfId="3" applyFont="1" applyFill="1" applyAlignment="1">
      <alignment horizontal="left" vertical="center" wrapText="1" indent="1"/>
    </xf>
    <xf numFmtId="0" fontId="3" fillId="2" borderId="1" xfId="3" applyFont="1" applyFill="1" applyBorder="1" applyAlignment="1">
      <alignment horizontal="left" vertical="center" indent="5"/>
    </xf>
    <xf numFmtId="0" fontId="46" fillId="2" borderId="0" xfId="0" applyFont="1" applyFill="1" applyAlignment="1">
      <alignment horizontal="left" vertical="center" indent="1"/>
    </xf>
    <xf numFmtId="0" fontId="3" fillId="2" borderId="0" xfId="3" applyFont="1" applyFill="1" applyAlignment="1">
      <alignment horizontal="left" vertical="center" indent="5"/>
    </xf>
    <xf numFmtId="0" fontId="46" fillId="2" borderId="0" xfId="0" applyFont="1" applyFill="1" applyAlignment="1">
      <alignment horizontal="center" vertical="center"/>
    </xf>
    <xf numFmtId="9" fontId="46" fillId="2" borderId="0" xfId="1" applyFont="1" applyFill="1" applyAlignment="1">
      <alignment horizontal="left" vertical="center" indent="1"/>
    </xf>
    <xf numFmtId="0" fontId="63" fillId="2" borderId="0" xfId="0" applyFont="1" applyFill="1" applyAlignment="1">
      <alignment horizontal="center" vertical="center"/>
    </xf>
    <xf numFmtId="0" fontId="63" fillId="2" borderId="0" xfId="0" applyFont="1" applyFill="1" applyAlignment="1">
      <alignment horizontal="left" vertical="center" indent="1"/>
    </xf>
    <xf numFmtId="0" fontId="77" fillId="2" borderId="0" xfId="0" applyFont="1" applyFill="1" applyAlignment="1">
      <alignment horizontal="left" vertical="center" indent="5"/>
    </xf>
    <xf numFmtId="0" fontId="46" fillId="2" borderId="0" xfId="0" applyFont="1" applyFill="1" applyAlignment="1">
      <alignment horizontal="left" vertical="center" indent="5"/>
    </xf>
    <xf numFmtId="9" fontId="46" fillId="2" borderId="0" xfId="1" applyFont="1" applyFill="1" applyAlignment="1">
      <alignment horizontal="left" vertical="center" indent="5"/>
    </xf>
    <xf numFmtId="0" fontId="63" fillId="2" borderId="0" xfId="0" applyFont="1" applyFill="1" applyAlignment="1">
      <alignment horizontal="left" vertical="center" indent="5"/>
    </xf>
    <xf numFmtId="0" fontId="77" fillId="2" borderId="0" xfId="0" applyFont="1" applyFill="1" applyAlignment="1">
      <alignment horizontal="left" vertical="top" indent="5"/>
    </xf>
    <xf numFmtId="0" fontId="46" fillId="2" borderId="4" xfId="0" applyFont="1" applyFill="1" applyBorder="1" applyAlignment="1">
      <alignment horizontal="left" vertical="center" indent="1"/>
    </xf>
    <xf numFmtId="0" fontId="79" fillId="5" borderId="5" xfId="0" applyFont="1" applyFill="1" applyBorder="1" applyAlignment="1">
      <alignment horizontal="center" wrapText="1"/>
    </xf>
    <xf numFmtId="0" fontId="79" fillId="5" borderId="5" xfId="0" applyFont="1" applyFill="1" applyBorder="1" applyAlignment="1">
      <alignment horizontal="center"/>
    </xf>
    <xf numFmtId="0" fontId="79" fillId="3" borderId="5" xfId="0" applyFont="1" applyFill="1" applyBorder="1" applyAlignment="1">
      <alignment horizontal="left" indent="1"/>
    </xf>
    <xf numFmtId="0" fontId="79" fillId="5" borderId="6" xfId="0" applyFont="1" applyFill="1" applyBorder="1" applyAlignment="1">
      <alignment horizontal="left" indent="1"/>
    </xf>
    <xf numFmtId="0" fontId="79" fillId="5" borderId="6" xfId="0" applyFont="1" applyFill="1" applyBorder="1" applyAlignment="1">
      <alignment horizontal="center" wrapText="1"/>
    </xf>
    <xf numFmtId="0" fontId="62" fillId="3" borderId="6" xfId="0" applyFont="1" applyFill="1" applyBorder="1" applyAlignment="1">
      <alignment horizontal="center" vertical="center" textRotation="90"/>
    </xf>
    <xf numFmtId="0" fontId="62" fillId="6" borderId="6" xfId="0" applyFont="1" applyFill="1" applyBorder="1" applyAlignment="1">
      <alignment horizontal="center" vertical="center" textRotation="90"/>
    </xf>
    <xf numFmtId="0" fontId="62" fillId="3" borderId="7" xfId="0" applyFont="1" applyFill="1" applyBorder="1" applyAlignment="1">
      <alignment horizontal="center" vertical="center" textRotation="90"/>
    </xf>
    <xf numFmtId="0" fontId="62" fillId="6" borderId="7" xfId="0" applyFont="1" applyFill="1" applyBorder="1" applyAlignment="1">
      <alignment horizontal="center" vertical="center" textRotation="90"/>
    </xf>
    <xf numFmtId="0" fontId="62" fillId="3" borderId="8" xfId="0" applyFont="1" applyFill="1" applyBorder="1" applyAlignment="1">
      <alignment horizontal="center" vertical="center" textRotation="90"/>
    </xf>
    <xf numFmtId="0" fontId="79" fillId="5" borderId="9" xfId="0" applyFont="1" applyFill="1" applyBorder="1" applyAlignment="1">
      <alignment horizontal="left" indent="1"/>
    </xf>
    <xf numFmtId="0" fontId="81" fillId="5" borderId="6" xfId="0" applyFont="1" applyFill="1" applyBorder="1" applyAlignment="1">
      <alignment horizontal="left" vertical="center" indent="1"/>
    </xf>
    <xf numFmtId="0" fontId="79" fillId="5" borderId="6" xfId="0" applyFont="1" applyFill="1" applyBorder="1" applyAlignment="1">
      <alignment horizontal="right" indent="1"/>
    </xf>
    <xf numFmtId="0" fontId="79" fillId="5" borderId="8" xfId="0" applyFont="1" applyFill="1" applyBorder="1" applyAlignment="1">
      <alignment horizontal="left" indent="1"/>
    </xf>
    <xf numFmtId="9" fontId="79" fillId="5" borderId="6" xfId="1" applyFont="1" applyFill="1" applyBorder="1" applyAlignment="1">
      <alignment horizontal="left" indent="1"/>
    </xf>
    <xf numFmtId="0" fontId="5" fillId="5" borderId="6" xfId="0" applyFont="1" applyFill="1" applyBorder="1" applyAlignment="1">
      <alignment horizontal="left" indent="1"/>
    </xf>
    <xf numFmtId="0" fontId="5" fillId="5" borderId="8" xfId="0" applyFont="1" applyFill="1" applyBorder="1" applyAlignment="1">
      <alignment horizontal="left" indent="1"/>
    </xf>
    <xf numFmtId="164" fontId="77" fillId="5" borderId="9" xfId="0" applyNumberFormat="1" applyFont="1" applyFill="1" applyBorder="1" applyAlignment="1">
      <alignment horizontal="center" vertical="center"/>
    </xf>
    <xf numFmtId="0" fontId="61" fillId="2" borderId="0" xfId="2" applyFont="1" applyFill="1" applyAlignment="1">
      <alignment horizontal="left" vertical="center" wrapText="1" indent="1"/>
    </xf>
    <xf numFmtId="0" fontId="46" fillId="7" borderId="0" xfId="0" applyFont="1" applyFill="1" applyAlignment="1">
      <alignment horizontal="left" vertical="center" indent="1"/>
    </xf>
    <xf numFmtId="0" fontId="82" fillId="8" borderId="0" xfId="0" applyFont="1" applyFill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4" fillId="10" borderId="0" xfId="0" applyFont="1" applyFill="1" applyAlignment="1">
      <alignment horizontal="left" vertical="center" indent="1"/>
    </xf>
    <xf numFmtId="0" fontId="49" fillId="2" borderId="11" xfId="0" applyFont="1" applyFill="1" applyBorder="1" applyAlignment="1">
      <alignment horizontal="left" vertical="center" indent="1"/>
    </xf>
    <xf numFmtId="0" fontId="79" fillId="2" borderId="10" xfId="0" applyFont="1" applyFill="1" applyBorder="1" applyAlignment="1">
      <alignment horizontal="left" vertical="center" indent="1"/>
    </xf>
    <xf numFmtId="6" fontId="79" fillId="2" borderId="10" xfId="0" applyNumberFormat="1" applyFont="1" applyFill="1" applyBorder="1" applyAlignment="1">
      <alignment horizontal="right" vertical="center" indent="1"/>
    </xf>
    <xf numFmtId="0" fontId="6" fillId="3" borderId="0" xfId="0" applyFont="1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9" fontId="6" fillId="3" borderId="0" xfId="1" applyFont="1" applyFill="1" applyBorder="1" applyAlignment="1">
      <alignment horizontal="center" vertical="center" wrapText="1"/>
    </xf>
    <xf numFmtId="9" fontId="6" fillId="6" borderId="0" xfId="1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85" fillId="6" borderId="0" xfId="0" applyFont="1" applyFill="1" applyAlignment="1">
      <alignment horizontal="center" vertical="center"/>
    </xf>
    <xf numFmtId="0" fontId="85" fillId="3" borderId="0" xfId="0" applyFont="1" applyFill="1" applyAlignment="1">
      <alignment horizontal="center" vertical="center"/>
    </xf>
    <xf numFmtId="0" fontId="85" fillId="6" borderId="12" xfId="0" applyFont="1" applyFill="1" applyBorder="1" applyAlignment="1">
      <alignment horizontal="center" vertical="center"/>
    </xf>
    <xf numFmtId="0" fontId="61" fillId="2" borderId="0" xfId="2" applyFont="1" applyFill="1" applyAlignment="1">
      <alignment horizontal="center" vertical="center"/>
    </xf>
    <xf numFmtId="14" fontId="6" fillId="2" borderId="11" xfId="0" applyNumberFormat="1" applyFont="1" applyFill="1" applyBorder="1" applyAlignment="1">
      <alignment horizontal="center" vertical="center" wrapText="1"/>
    </xf>
    <xf numFmtId="165" fontId="6" fillId="2" borderId="10" xfId="0" quotePrefix="1" applyNumberFormat="1" applyFont="1" applyFill="1" applyBorder="1" applyAlignment="1">
      <alignment horizontal="center" vertical="center" wrapText="1"/>
    </xf>
    <xf numFmtId="0" fontId="61" fillId="2" borderId="0" xfId="2" applyFont="1" applyFill="1" applyAlignment="1">
      <alignment horizontal="left" vertical="center" indent="1"/>
    </xf>
    <xf numFmtId="0" fontId="58" fillId="11" borderId="0" xfId="0" applyFont="1" applyFill="1" applyAlignment="1">
      <alignment horizontal="left" vertical="center" indent="1"/>
    </xf>
    <xf numFmtId="0" fontId="79" fillId="5" borderId="6" xfId="0" applyFont="1" applyFill="1" applyBorder="1" applyAlignment="1">
      <alignment horizontal="center"/>
    </xf>
    <xf numFmtId="0" fontId="86" fillId="12" borderId="0" xfId="0" applyFont="1" applyFill="1" applyAlignment="1">
      <alignment horizontal="center" vertical="center"/>
    </xf>
    <xf numFmtId="0" fontId="87" fillId="13" borderId="0" xfId="0" applyFont="1" applyFill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0" fontId="51" fillId="14" borderId="0" xfId="0" applyFont="1" applyFill="1" applyAlignment="1">
      <alignment horizontal="center" vertical="center"/>
    </xf>
    <xf numFmtId="0" fontId="88" fillId="2" borderId="14" xfId="0" applyFont="1" applyFill="1" applyBorder="1" applyAlignment="1">
      <alignment horizontal="center" vertical="center"/>
    </xf>
    <xf numFmtId="165" fontId="6" fillId="2" borderId="0" xfId="0" quotePrefix="1" applyNumberFormat="1" applyFont="1" applyFill="1" applyAlignment="1">
      <alignment horizontal="center" vertical="center" wrapText="1"/>
    </xf>
    <xf numFmtId="0" fontId="5" fillId="5" borderId="6" xfId="0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/>
    </xf>
    <xf numFmtId="0" fontId="61" fillId="2" borderId="11" xfId="2" applyFont="1" applyFill="1" applyBorder="1" applyAlignment="1">
      <alignment horizontal="center" vertical="center" wrapText="1"/>
    </xf>
    <xf numFmtId="0" fontId="49" fillId="2" borderId="11" xfId="0" applyFont="1" applyFill="1" applyBorder="1" applyAlignment="1">
      <alignment horizontal="left" vertical="center" wrapText="1" indent="1"/>
    </xf>
    <xf numFmtId="0" fontId="89" fillId="2" borderId="51" xfId="0" applyFont="1" applyFill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 wrapText="1" indent="1"/>
    </xf>
    <xf numFmtId="0" fontId="90" fillId="2" borderId="0" xfId="0" applyFont="1" applyFill="1" applyAlignment="1">
      <alignment horizontal="center" vertical="center"/>
    </xf>
    <xf numFmtId="0" fontId="90" fillId="2" borderId="0" xfId="0" applyFont="1" applyFill="1" applyAlignment="1">
      <alignment horizontal="left" vertical="center" wrapText="1" indent="1"/>
    </xf>
    <xf numFmtId="0" fontId="90" fillId="2" borderId="0" xfId="0" applyFont="1" applyFill="1" applyAlignment="1">
      <alignment horizontal="center" vertical="center" wrapText="1"/>
    </xf>
    <xf numFmtId="0" fontId="72" fillId="0" borderId="0" xfId="0" applyFont="1" applyAlignment="1"/>
    <xf numFmtId="0" fontId="70" fillId="15" borderId="0" xfId="0" applyFont="1" applyFill="1" applyAlignment="1">
      <alignment horizontal="left" vertical="center" indent="4"/>
    </xf>
    <xf numFmtId="0" fontId="70" fillId="15" borderId="0" xfId="0" applyFont="1" applyFill="1" applyAlignment="1">
      <alignment horizontal="left" vertical="center"/>
    </xf>
    <xf numFmtId="0" fontId="39" fillId="0" borderId="43" xfId="4" applyFont="1" applyFill="1" applyBorder="1" applyAlignment="1">
      <alignment horizontal="left" vertical="center" indent="4"/>
    </xf>
    <xf numFmtId="0" fontId="39" fillId="0" borderId="43" xfId="4" applyFont="1" applyFill="1" applyBorder="1" applyAlignment="1">
      <alignment horizontal="left" vertical="center"/>
    </xf>
    <xf numFmtId="0" fontId="67" fillId="27" borderId="0" xfId="0" applyFont="1" applyFill="1" applyAlignment="1">
      <alignment horizontal="left" vertical="center" indent="3"/>
    </xf>
    <xf numFmtId="0" fontId="8" fillId="2" borderId="25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9" fillId="2" borderId="26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41" fillId="0" borderId="0" xfId="0" applyFont="1" applyAlignment="1">
      <alignment horizontal="center"/>
    </xf>
    <xf numFmtId="0" fontId="69" fillId="16" borderId="38" xfId="2" applyFont="1" applyFill="1" applyBorder="1" applyAlignment="1">
      <alignment horizontal="center" vertical="center"/>
    </xf>
    <xf numFmtId="0" fontId="73" fillId="16" borderId="0" xfId="0" applyFont="1" applyFill="1" applyBorder="1" applyAlignment="1">
      <alignment horizontal="center" vertical="center"/>
    </xf>
    <xf numFmtId="0" fontId="73" fillId="16" borderId="38" xfId="0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left" vertical="center" indent="1"/>
    </xf>
    <xf numFmtId="0" fontId="8" fillId="3" borderId="18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6" fillId="2" borderId="23" xfId="0" applyFont="1" applyFill="1" applyBorder="1" applyAlignment="1">
      <alignment horizontal="center" vertical="center" textRotation="90" wrapText="1"/>
    </xf>
    <xf numFmtId="0" fontId="8" fillId="3" borderId="0" xfId="0" applyFont="1" applyFill="1" applyBorder="1" applyAlignment="1">
      <alignment horizontal="center" vertical="center"/>
    </xf>
    <xf numFmtId="0" fontId="79" fillId="3" borderId="2" xfId="0" applyFont="1" applyFill="1" applyBorder="1" applyAlignment="1">
      <alignment horizontal="center" vertical="center"/>
    </xf>
    <xf numFmtId="0" fontId="79" fillId="4" borderId="4" xfId="0" applyFont="1" applyFill="1" applyBorder="1" applyAlignment="1">
      <alignment horizontal="center" vertical="center"/>
    </xf>
    <xf numFmtId="0" fontId="79" fillId="4" borderId="2" xfId="0" applyFont="1" applyFill="1" applyBorder="1" applyAlignment="1">
      <alignment horizontal="center" vertical="center"/>
    </xf>
    <xf numFmtId="0" fontId="79" fillId="3" borderId="3" xfId="0" applyFont="1" applyFill="1" applyBorder="1" applyAlignment="1">
      <alignment horizontal="center" vertical="center"/>
    </xf>
    <xf numFmtId="0" fontId="79" fillId="4" borderId="3" xfId="0" applyFont="1" applyFill="1" applyBorder="1" applyAlignment="1">
      <alignment horizontal="center" vertical="center"/>
    </xf>
    <xf numFmtId="0" fontId="79" fillId="3" borderId="4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/>
    </xf>
    <xf numFmtId="0" fontId="24" fillId="4" borderId="4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4" fillId="4" borderId="3" xfId="0" applyFont="1" applyFill="1" applyBorder="1" applyAlignment="1">
      <alignment horizontal="center" vertical="center"/>
    </xf>
  </cellXfs>
  <cellStyles count="5">
    <cellStyle name="Headline 1" xfId="4" xr:uid="{DD54AB09-2B00-4761-B33C-A86059B0044C}"/>
    <cellStyle name="Link" xfId="2" builtinId="8"/>
    <cellStyle name="Normal 13" xfId="3" xr:uid="{C83FD729-95F0-4FFA-8193-B2BFC2B4BD83}"/>
    <cellStyle name="Prozent" xfId="1" builtinId="5"/>
    <cellStyle name="Standard" xfId="0" builtinId="0"/>
  </cellStyles>
  <dxfs count="2266"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C00000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rgb="FFA50021"/>
      </font>
      <fill>
        <patternFill>
          <bgColor rgb="FFFFCCCC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1" tint="0.499984740745262"/>
      </font>
      <fill>
        <patternFill>
          <bgColor rgb="FFF5F5F5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  <dxf>
      <font>
        <color rgb="FFE1140A"/>
      </font>
      <fill>
        <patternFill>
          <bgColor rgb="FFE1140A"/>
        </patternFill>
      </fill>
    </dxf>
    <dxf>
      <font>
        <color rgb="FF3E8DDD"/>
      </font>
      <fill>
        <patternFill>
          <fgColor rgb="FF3E8DDD"/>
          <bgColor rgb="FF3E8DDD"/>
        </patternFill>
      </fill>
    </dxf>
    <dxf>
      <font>
        <color rgb="FF6AC346"/>
      </font>
      <fill>
        <patternFill>
          <bgColor rgb="FF6AC346"/>
        </patternFill>
      </fill>
    </dxf>
    <dxf>
      <font>
        <color rgb="FFFF6A00"/>
      </font>
      <fill>
        <patternFill>
          <bgColor rgb="FFFF6A00"/>
        </patternFill>
      </fill>
    </dxf>
    <dxf>
      <font>
        <color rgb="FFFEE600"/>
      </font>
      <fill>
        <patternFill>
          <bgColor rgb="FFFEE600"/>
        </patternFill>
      </fill>
    </dxf>
    <dxf>
      <font>
        <color rgb="FFF04187"/>
      </font>
      <fill>
        <patternFill>
          <bgColor rgb="FFF04187"/>
        </patternFill>
      </fill>
    </dxf>
    <dxf>
      <font>
        <color rgb="FF46C8E1"/>
      </font>
      <fill>
        <patternFill>
          <bgColor rgb="FF46C8E1"/>
        </patternFill>
      </fill>
    </dxf>
    <dxf>
      <font>
        <color rgb="FF8246AF"/>
      </font>
      <fill>
        <patternFill>
          <bgColor rgb="FF8246AF"/>
        </patternFill>
      </fill>
    </dxf>
    <dxf>
      <font>
        <color rgb="FFC4BEB6"/>
      </font>
      <fill>
        <patternFill>
          <bgColor rgb="FFC4BEB6"/>
        </patternFill>
      </fill>
    </dxf>
    <dxf>
      <font>
        <color rgb="FFE1140A"/>
      </font>
      <fill>
        <patternFill>
          <bgColor rgb="FFE1140A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333F48"/>
      </font>
      <fill>
        <patternFill>
          <bgColor rgb="FF333F48"/>
        </patternFill>
      </fill>
    </dxf>
  </dxfs>
  <tableStyles count="0" defaultTableStyle="TableStyleMedium2" defaultPivotStyle="PivotStyleLight16"/>
  <colors>
    <mruColors>
      <color rgb="FFE94F47"/>
      <color rgb="FFFEEC40"/>
      <color rgb="FFD9D9D9"/>
      <color rgb="FF6AC346"/>
      <color rgb="FFFBFBFB"/>
      <color rgb="FF6F7170"/>
      <color rgb="FF3E8DDD"/>
      <color rgb="FFFFFFFF"/>
      <color rgb="FFF8F8F8"/>
      <color rgb="FF333F4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9.png"/><Relationship Id="rId18" Type="http://schemas.openxmlformats.org/officeDocument/2006/relationships/image" Target="../media/image44.png"/><Relationship Id="rId26" Type="http://schemas.openxmlformats.org/officeDocument/2006/relationships/image" Target="../media/image49.png"/><Relationship Id="rId39" Type="http://schemas.openxmlformats.org/officeDocument/2006/relationships/image" Target="../media/image60.png"/><Relationship Id="rId3" Type="http://schemas.openxmlformats.org/officeDocument/2006/relationships/image" Target="../media/image29.png"/><Relationship Id="rId21" Type="http://schemas.openxmlformats.org/officeDocument/2006/relationships/image" Target="../media/image46.png"/><Relationship Id="rId34" Type="http://schemas.openxmlformats.org/officeDocument/2006/relationships/image" Target="../media/image56.png"/><Relationship Id="rId7" Type="http://schemas.openxmlformats.org/officeDocument/2006/relationships/image" Target="../media/image33.png"/><Relationship Id="rId12" Type="http://schemas.openxmlformats.org/officeDocument/2006/relationships/image" Target="../media/image38.png"/><Relationship Id="rId17" Type="http://schemas.openxmlformats.org/officeDocument/2006/relationships/image" Target="../media/image43.png"/><Relationship Id="rId25" Type="http://schemas.openxmlformats.org/officeDocument/2006/relationships/image" Target="../media/image48.png"/><Relationship Id="rId33" Type="http://schemas.openxmlformats.org/officeDocument/2006/relationships/image" Target="../media/image55.png"/><Relationship Id="rId38" Type="http://schemas.openxmlformats.org/officeDocument/2006/relationships/image" Target="../media/image59.png"/><Relationship Id="rId2" Type="http://schemas.openxmlformats.org/officeDocument/2006/relationships/image" Target="../media/image28.png"/><Relationship Id="rId16" Type="http://schemas.openxmlformats.org/officeDocument/2006/relationships/image" Target="../media/image42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11" Type="http://schemas.openxmlformats.org/officeDocument/2006/relationships/image" Target="../media/image37.png"/><Relationship Id="rId24" Type="http://schemas.openxmlformats.org/officeDocument/2006/relationships/image" Target="../media/image47.png"/><Relationship Id="rId32" Type="http://schemas.openxmlformats.org/officeDocument/2006/relationships/image" Target="../media/image54.png"/><Relationship Id="rId37" Type="http://schemas.openxmlformats.org/officeDocument/2006/relationships/image" Target="../media/image58.png"/><Relationship Id="rId5" Type="http://schemas.openxmlformats.org/officeDocument/2006/relationships/image" Target="../media/image31.png"/><Relationship Id="rId15" Type="http://schemas.openxmlformats.org/officeDocument/2006/relationships/image" Target="../media/image41.png"/><Relationship Id="rId23" Type="http://schemas.openxmlformats.org/officeDocument/2006/relationships/image" Target="../media/image26.png"/><Relationship Id="rId28" Type="http://schemas.openxmlformats.org/officeDocument/2006/relationships/image" Target="../media/image51.png"/><Relationship Id="rId36" Type="http://schemas.openxmlformats.org/officeDocument/2006/relationships/image" Target="../media/image57.png"/><Relationship Id="rId10" Type="http://schemas.openxmlformats.org/officeDocument/2006/relationships/image" Target="../media/image36.png"/><Relationship Id="rId19" Type="http://schemas.openxmlformats.org/officeDocument/2006/relationships/image" Target="../media/image22.png"/><Relationship Id="rId31" Type="http://schemas.openxmlformats.org/officeDocument/2006/relationships/image" Target="../media/image53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Relationship Id="rId14" Type="http://schemas.openxmlformats.org/officeDocument/2006/relationships/image" Target="../media/image40.png"/><Relationship Id="rId22" Type="http://schemas.openxmlformats.org/officeDocument/2006/relationships/image" Target="../media/image25.png"/><Relationship Id="rId27" Type="http://schemas.openxmlformats.org/officeDocument/2006/relationships/image" Target="../media/image50.png"/><Relationship Id="rId30" Type="http://schemas.microsoft.com/office/2007/relationships/hdphoto" Target="../media/hdphoto1.wdp"/><Relationship Id="rId35" Type="http://schemas.microsoft.com/office/2007/relationships/hdphoto" Target="../media/hdphoto2.wdp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62.png"/><Relationship Id="rId18" Type="http://schemas.openxmlformats.org/officeDocument/2006/relationships/image" Target="../media/image23.png"/><Relationship Id="rId26" Type="http://schemas.openxmlformats.org/officeDocument/2006/relationships/image" Target="../media/image65.png"/><Relationship Id="rId3" Type="http://schemas.openxmlformats.org/officeDocument/2006/relationships/image" Target="../media/image6.png"/><Relationship Id="rId21" Type="http://schemas.openxmlformats.org/officeDocument/2006/relationships/image" Target="../media/image8.png"/><Relationship Id="rId34" Type="http://schemas.openxmlformats.org/officeDocument/2006/relationships/image" Target="../media/image59.png"/><Relationship Id="rId7" Type="http://schemas.openxmlformats.org/officeDocument/2006/relationships/image" Target="../media/image14.png"/><Relationship Id="rId12" Type="http://schemas.openxmlformats.org/officeDocument/2006/relationships/image" Target="../media/image24.png"/><Relationship Id="rId17" Type="http://schemas.openxmlformats.org/officeDocument/2006/relationships/image" Target="../media/image26.png"/><Relationship Id="rId25" Type="http://schemas.openxmlformats.org/officeDocument/2006/relationships/image" Target="../media/image2.png"/><Relationship Id="rId33" Type="http://schemas.openxmlformats.org/officeDocument/2006/relationships/image" Target="../media/image67.png"/><Relationship Id="rId2" Type="http://schemas.openxmlformats.org/officeDocument/2006/relationships/image" Target="../media/image5.png"/><Relationship Id="rId16" Type="http://schemas.openxmlformats.org/officeDocument/2006/relationships/image" Target="../media/image25.png"/><Relationship Id="rId20" Type="http://schemas.openxmlformats.org/officeDocument/2006/relationships/image" Target="../media/image9.jpeg"/><Relationship Id="rId29" Type="http://schemas.openxmlformats.org/officeDocument/2006/relationships/image" Target="../media/image21.png"/><Relationship Id="rId1" Type="http://schemas.openxmlformats.org/officeDocument/2006/relationships/image" Target="../media/image4.png"/><Relationship Id="rId6" Type="http://schemas.openxmlformats.org/officeDocument/2006/relationships/image" Target="../media/image12.png"/><Relationship Id="rId11" Type="http://schemas.openxmlformats.org/officeDocument/2006/relationships/image" Target="../media/image61.png"/><Relationship Id="rId24" Type="http://schemas.microsoft.com/office/2007/relationships/hdphoto" Target="../media/hdphoto3.wdp"/><Relationship Id="rId32" Type="http://schemas.openxmlformats.org/officeDocument/2006/relationships/image" Target="../media/image60.png"/><Relationship Id="rId5" Type="http://schemas.openxmlformats.org/officeDocument/2006/relationships/image" Target="../media/image7.jpeg"/><Relationship Id="rId15" Type="http://schemas.openxmlformats.org/officeDocument/2006/relationships/image" Target="../media/image22.png"/><Relationship Id="rId23" Type="http://schemas.openxmlformats.org/officeDocument/2006/relationships/image" Target="../media/image64.png"/><Relationship Id="rId28" Type="http://schemas.openxmlformats.org/officeDocument/2006/relationships/image" Target="../media/image20.png"/><Relationship Id="rId10" Type="http://schemas.openxmlformats.org/officeDocument/2006/relationships/image" Target="../media/image19.png"/><Relationship Id="rId19" Type="http://schemas.openxmlformats.org/officeDocument/2006/relationships/image" Target="../media/image10.png"/><Relationship Id="rId31" Type="http://schemas.openxmlformats.org/officeDocument/2006/relationships/image" Target="../media/image66.png"/><Relationship Id="rId4" Type="http://schemas.openxmlformats.org/officeDocument/2006/relationships/image" Target="../media/image13.png"/><Relationship Id="rId9" Type="http://schemas.openxmlformats.org/officeDocument/2006/relationships/image" Target="../media/image16.png"/><Relationship Id="rId14" Type="http://schemas.openxmlformats.org/officeDocument/2006/relationships/image" Target="../media/image63.png"/><Relationship Id="rId22" Type="http://schemas.openxmlformats.org/officeDocument/2006/relationships/image" Target="../media/image11.png"/><Relationship Id="rId27" Type="http://schemas.openxmlformats.org/officeDocument/2006/relationships/image" Target="../media/image3.png"/><Relationship Id="rId30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250549</xdr:colOff>
      <xdr:row>5</xdr:row>
      <xdr:rowOff>161152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BC988-63ED-402D-B6FE-75E0432FA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12474" cy="121842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11</xdr:row>
      <xdr:rowOff>276227</xdr:rowOff>
    </xdr:from>
    <xdr:to>
      <xdr:col>1</xdr:col>
      <xdr:colOff>1171015</xdr:colOff>
      <xdr:row>11</xdr:row>
      <xdr:rowOff>1009650</xdr:rowOff>
    </xdr:to>
    <xdr:pic>
      <xdr:nvPicPr>
        <xdr:cNvPr id="5" name="Picture 4" descr="images">
          <a:extLst>
            <a:ext uri="{FF2B5EF4-FFF2-40B4-BE49-F238E27FC236}">
              <a16:creationId xmlns:a16="http://schemas.microsoft.com/office/drawing/2014/main" id="{E1B4D74E-8FAF-4183-9167-5FEA1C1C5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52451" y="2790827"/>
          <a:ext cx="932889" cy="733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142876</xdr:colOff>
      <xdr:row>11</xdr:row>
      <xdr:rowOff>114302</xdr:rowOff>
    </xdr:from>
    <xdr:to>
      <xdr:col>4</xdr:col>
      <xdr:colOff>50693</xdr:colOff>
      <xdr:row>11</xdr:row>
      <xdr:rowOff>1057276</xdr:rowOff>
    </xdr:to>
    <xdr:pic>
      <xdr:nvPicPr>
        <xdr:cNvPr id="6" name="Picture 5" descr="images">
          <a:extLst>
            <a:ext uri="{FF2B5EF4-FFF2-40B4-BE49-F238E27FC236}">
              <a16:creationId xmlns:a16="http://schemas.microsoft.com/office/drawing/2014/main" id="{9DB9EE05-D42B-44C1-ABE9-535E4908A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990851" y="2628902"/>
          <a:ext cx="1174642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11</xdr:row>
      <xdr:rowOff>133351</xdr:rowOff>
    </xdr:from>
    <xdr:to>
      <xdr:col>3</xdr:col>
      <xdr:colOff>19051</xdr:colOff>
      <xdr:row>11</xdr:row>
      <xdr:rowOff>1009495</xdr:rowOff>
    </xdr:to>
    <xdr:pic>
      <xdr:nvPicPr>
        <xdr:cNvPr id="8" name="Picture 7" descr="images">
          <a:extLst>
            <a:ext uri="{FF2B5EF4-FFF2-40B4-BE49-F238E27FC236}">
              <a16:creationId xmlns:a16="http://schemas.microsoft.com/office/drawing/2014/main" id="{13581536-C44D-4759-992D-EFB132B746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00250" y="2647951"/>
          <a:ext cx="1114426" cy="876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11</xdr:row>
      <xdr:rowOff>295276</xdr:rowOff>
    </xdr:from>
    <xdr:to>
      <xdr:col>5</xdr:col>
      <xdr:colOff>1057275</xdr:colOff>
      <xdr:row>11</xdr:row>
      <xdr:rowOff>963803</xdr:rowOff>
    </xdr:to>
    <xdr:pic>
      <xdr:nvPicPr>
        <xdr:cNvPr id="9" name="Picture 8" descr="images">
          <a:extLst>
            <a:ext uri="{FF2B5EF4-FFF2-40B4-BE49-F238E27FC236}">
              <a16:creationId xmlns:a16="http://schemas.microsoft.com/office/drawing/2014/main" id="{6BBD9009-F510-43B1-9397-6280913815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43425" y="2809876"/>
          <a:ext cx="771525" cy="66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13</xdr:row>
      <xdr:rowOff>285752</xdr:rowOff>
    </xdr:from>
    <xdr:to>
      <xdr:col>5</xdr:col>
      <xdr:colOff>1033845</xdr:colOff>
      <xdr:row>13</xdr:row>
      <xdr:rowOff>971550</xdr:rowOff>
    </xdr:to>
    <xdr:pic>
      <xdr:nvPicPr>
        <xdr:cNvPr id="10" name="Picture 9" descr="images">
          <a:extLst>
            <a:ext uri="{FF2B5EF4-FFF2-40B4-BE49-F238E27FC236}">
              <a16:creationId xmlns:a16="http://schemas.microsoft.com/office/drawing/2014/main" id="{CEED178A-7A98-4C75-BF2F-08657FB03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62475" y="4124327"/>
          <a:ext cx="729045" cy="68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292908</xdr:colOff>
      <xdr:row>15</xdr:row>
      <xdr:rowOff>314325</xdr:rowOff>
    </xdr:from>
    <xdr:to>
      <xdr:col>5</xdr:col>
      <xdr:colOff>1152525</xdr:colOff>
      <xdr:row>15</xdr:row>
      <xdr:rowOff>1037990</xdr:rowOff>
    </xdr:to>
    <xdr:pic>
      <xdr:nvPicPr>
        <xdr:cNvPr id="13" name="Picture 12" descr="images">
          <a:extLst>
            <a:ext uri="{FF2B5EF4-FFF2-40B4-BE49-F238E27FC236}">
              <a16:creationId xmlns:a16="http://schemas.microsoft.com/office/drawing/2014/main" id="{A81D6155-0F09-4D92-9459-28DE924AD3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50583" y="5438775"/>
          <a:ext cx="859617" cy="723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276226</xdr:colOff>
      <xdr:row>17</xdr:row>
      <xdr:rowOff>110367</xdr:rowOff>
    </xdr:from>
    <xdr:to>
      <xdr:col>5</xdr:col>
      <xdr:colOff>1101860</xdr:colOff>
      <xdr:row>17</xdr:row>
      <xdr:rowOff>866774</xdr:rowOff>
    </xdr:to>
    <xdr:pic>
      <xdr:nvPicPr>
        <xdr:cNvPr id="14" name="Picture 13" descr="images">
          <a:extLst>
            <a:ext uri="{FF2B5EF4-FFF2-40B4-BE49-F238E27FC236}">
              <a16:creationId xmlns:a16="http://schemas.microsoft.com/office/drawing/2014/main" id="{2690CCC5-8998-49DE-95CB-C02314CAD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33901" y="6615942"/>
          <a:ext cx="825634" cy="756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219075</xdr:colOff>
      <xdr:row>11</xdr:row>
      <xdr:rowOff>219076</xdr:rowOff>
    </xdr:from>
    <xdr:to>
      <xdr:col>6</xdr:col>
      <xdr:colOff>1169226</xdr:colOff>
      <xdr:row>11</xdr:row>
      <xdr:rowOff>952500</xdr:rowOff>
    </xdr:to>
    <xdr:pic>
      <xdr:nvPicPr>
        <xdr:cNvPr id="15" name="Picture 14" descr="images">
          <a:extLst>
            <a:ext uri="{FF2B5EF4-FFF2-40B4-BE49-F238E27FC236}">
              <a16:creationId xmlns:a16="http://schemas.microsoft.com/office/drawing/2014/main" id="{058D2492-625C-4D16-80B4-16ECE1C2F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43575" y="2733676"/>
          <a:ext cx="950151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266702</xdr:colOff>
      <xdr:row>15</xdr:row>
      <xdr:rowOff>285750</xdr:rowOff>
    </xdr:from>
    <xdr:ext cx="847724" cy="777865"/>
    <xdr:pic>
      <xdr:nvPicPr>
        <xdr:cNvPr id="17" name="Picture 16" descr="images">
          <a:extLst>
            <a:ext uri="{FF2B5EF4-FFF2-40B4-BE49-F238E27FC236}">
              <a16:creationId xmlns:a16="http://schemas.microsoft.com/office/drawing/2014/main" id="{704E2C2E-1585-4568-9B86-B55A132F9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667377" y="5353050"/>
          <a:ext cx="847724" cy="777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161926</xdr:colOff>
      <xdr:row>17</xdr:row>
      <xdr:rowOff>104776</xdr:rowOff>
    </xdr:from>
    <xdr:ext cx="884033" cy="819150"/>
    <xdr:pic>
      <xdr:nvPicPr>
        <xdr:cNvPr id="18" name="Picture 17" descr="images">
          <a:extLst>
            <a:ext uri="{FF2B5EF4-FFF2-40B4-BE49-F238E27FC236}">
              <a16:creationId xmlns:a16="http://schemas.microsoft.com/office/drawing/2014/main" id="{454F7D64-8F71-410A-9451-965D05ED5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686426" y="6610351"/>
          <a:ext cx="884033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190500</xdr:colOff>
      <xdr:row>21</xdr:row>
      <xdr:rowOff>95250</xdr:rowOff>
    </xdr:from>
    <xdr:to>
      <xdr:col>6</xdr:col>
      <xdr:colOff>1115598</xdr:colOff>
      <xdr:row>21</xdr:row>
      <xdr:rowOff>809625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BEAEC0E-A89D-4EA4-B573-76D5BF33A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8915400"/>
          <a:ext cx="925098" cy="714375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180976</xdr:colOff>
      <xdr:row>11</xdr:row>
      <xdr:rowOff>171451</xdr:rowOff>
    </xdr:from>
    <xdr:to>
      <xdr:col>7</xdr:col>
      <xdr:colOff>1133475</xdr:colOff>
      <xdr:row>11</xdr:row>
      <xdr:rowOff>997758</xdr:rowOff>
    </xdr:to>
    <xdr:pic>
      <xdr:nvPicPr>
        <xdr:cNvPr id="22" name="Picture 21" descr="images">
          <a:extLst>
            <a:ext uri="{FF2B5EF4-FFF2-40B4-BE49-F238E27FC236}">
              <a16:creationId xmlns:a16="http://schemas.microsoft.com/office/drawing/2014/main" id="{F9D3F766-6688-46F4-A9A8-9421817B54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72301" y="2686051"/>
          <a:ext cx="952499" cy="82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114302</xdr:colOff>
      <xdr:row>13</xdr:row>
      <xdr:rowOff>190501</xdr:rowOff>
    </xdr:from>
    <xdr:to>
      <xdr:col>7</xdr:col>
      <xdr:colOff>1125556</xdr:colOff>
      <xdr:row>13</xdr:row>
      <xdr:rowOff>990600</xdr:rowOff>
    </xdr:to>
    <xdr:pic>
      <xdr:nvPicPr>
        <xdr:cNvPr id="25" name="Picture 24" descr="images">
          <a:extLst>
            <a:ext uri="{FF2B5EF4-FFF2-40B4-BE49-F238E27FC236}">
              <a16:creationId xmlns:a16="http://schemas.microsoft.com/office/drawing/2014/main" id="{D899FAB9-C8B1-46A7-9416-7C3090FECA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81802" y="3971926"/>
          <a:ext cx="1011254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171451</xdr:colOff>
      <xdr:row>17</xdr:row>
      <xdr:rowOff>47625</xdr:rowOff>
    </xdr:from>
    <xdr:to>
      <xdr:col>7</xdr:col>
      <xdr:colOff>1172421</xdr:colOff>
      <xdr:row>17</xdr:row>
      <xdr:rowOff>895350</xdr:rowOff>
    </xdr:to>
    <xdr:pic>
      <xdr:nvPicPr>
        <xdr:cNvPr id="26" name="Picture 25" descr="images">
          <a:extLst>
            <a:ext uri="{FF2B5EF4-FFF2-40B4-BE49-F238E27FC236}">
              <a16:creationId xmlns:a16="http://schemas.microsoft.com/office/drawing/2014/main" id="{28C3F107-BDAC-4CA0-949C-C61C05627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62776" y="6553200"/>
          <a:ext cx="100097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66676</xdr:colOff>
      <xdr:row>11</xdr:row>
      <xdr:rowOff>171451</xdr:rowOff>
    </xdr:from>
    <xdr:to>
      <xdr:col>8</xdr:col>
      <xdr:colOff>1231131</xdr:colOff>
      <xdr:row>11</xdr:row>
      <xdr:rowOff>1085850</xdr:rowOff>
    </xdr:to>
    <xdr:pic>
      <xdr:nvPicPr>
        <xdr:cNvPr id="27" name="Picture 26" descr="images">
          <a:extLst>
            <a:ext uri="{FF2B5EF4-FFF2-40B4-BE49-F238E27FC236}">
              <a16:creationId xmlns:a16="http://schemas.microsoft.com/office/drawing/2014/main" id="{4B2E1833-1790-4E1F-A631-CD3B928E1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124826" y="2686051"/>
          <a:ext cx="1164455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66676</xdr:colOff>
      <xdr:row>15</xdr:row>
      <xdr:rowOff>95251</xdr:rowOff>
    </xdr:from>
    <xdr:to>
      <xdr:col>8</xdr:col>
      <xdr:colOff>1236046</xdr:colOff>
      <xdr:row>15</xdr:row>
      <xdr:rowOff>1085850</xdr:rowOff>
    </xdr:to>
    <xdr:pic>
      <xdr:nvPicPr>
        <xdr:cNvPr id="29" name="Picture 28" descr="images">
          <a:extLst>
            <a:ext uri="{FF2B5EF4-FFF2-40B4-BE49-F238E27FC236}">
              <a16:creationId xmlns:a16="http://schemas.microsoft.com/office/drawing/2014/main" id="{CFFF7EEC-15FA-4BE9-8F1B-7B015CC1E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91476" y="5219701"/>
          <a:ext cx="1169370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257175</xdr:colOff>
      <xdr:row>11</xdr:row>
      <xdr:rowOff>76201</xdr:rowOff>
    </xdr:from>
    <xdr:to>
      <xdr:col>12</xdr:col>
      <xdr:colOff>1295400</xdr:colOff>
      <xdr:row>11</xdr:row>
      <xdr:rowOff>989525</xdr:rowOff>
    </xdr:to>
    <xdr:pic>
      <xdr:nvPicPr>
        <xdr:cNvPr id="37" name="Picture 36" descr="images">
          <a:extLst>
            <a:ext uri="{FF2B5EF4-FFF2-40B4-BE49-F238E27FC236}">
              <a16:creationId xmlns:a16="http://schemas.microsoft.com/office/drawing/2014/main" id="{DF565FD8-09D8-488E-8389-A505CCEDC2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020550" y="2533651"/>
          <a:ext cx="1038225" cy="913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161926</xdr:colOff>
      <xdr:row>15</xdr:row>
      <xdr:rowOff>247651</xdr:rowOff>
    </xdr:from>
    <xdr:to>
      <xdr:col>11</xdr:col>
      <xdr:colOff>1222813</xdr:colOff>
      <xdr:row>15</xdr:row>
      <xdr:rowOff>1047750</xdr:rowOff>
    </xdr:to>
    <xdr:pic>
      <xdr:nvPicPr>
        <xdr:cNvPr id="40" name="Picture 39" descr="images">
          <a:extLst>
            <a:ext uri="{FF2B5EF4-FFF2-40B4-BE49-F238E27FC236}">
              <a16:creationId xmlns:a16="http://schemas.microsoft.com/office/drawing/2014/main" id="{2C63A501-49FD-48CD-AD5C-1A2A76CADC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687051" y="5314951"/>
          <a:ext cx="1060887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247651</xdr:colOff>
      <xdr:row>17</xdr:row>
      <xdr:rowOff>104775</xdr:rowOff>
    </xdr:from>
    <xdr:to>
      <xdr:col>11</xdr:col>
      <xdr:colOff>1191859</xdr:colOff>
      <xdr:row>18</xdr:row>
      <xdr:rowOff>9525</xdr:rowOff>
    </xdr:to>
    <xdr:pic>
      <xdr:nvPicPr>
        <xdr:cNvPr id="42" name="Picture 41" descr="https://public.boxcloud.com/api/2.0/internal_files/566731297591/versions/600812461591/representations/jpg_paged_2048x2048/content/1.jpg?access_token=1!p5JsWXdc4gEfQiwSilIfpPQLYIkZXL8lhqpUdRVAIut0Ijrf95QCofeDPKpVqN9vJVEMZv5QFapx9bjCzt8qOL9Rrt5mu8T92bFobPZKNjOHlL0yPZ9mYaxzkKv7Km_AGX_S_ZfUJfSqICN6A_tuH6h6D6I5jDkKR_PEnueazwuywHAVUkzJT4v1gdpqiWhoUvXX8ogfoV99-1nWKulFUlIuOkKJn0Ved4J2MZ1M3elyogU7C9iDa8R9xWkrLH8UerzyY4lejVMKz0SCebnqVZ9apAlnnaEi2DM_ucLoei5TnYVNBebK7dlby9yXCh6jg3fHUstptqVF3jGKPXgd-MdAy4Mg1oDSUJS4YvBU3bdfgrFD3sMoDMiVy4gc_O40Q06_56Q1A9mInGVh2RcdzomyV02eKbWdbwvValfCw0yquVNtpvQue9TEXgctIizNVf-zpHuEkzQT4cGs8gpE49xcUUu75V74NKcB-zxrUbwSWAL5hEycW_CPlwfm9Js615Zb3swdz2-omf56KypDH-0kiQbyiainGfOwcd0TreXLiym2Ul4HoV-9-keEcVa1aQ..&amp;shared_link=https%3A%2F%2Fhmxmedia.app.box.com%2Fs%2Ft9udprzn08ylis02qcvdrt7xm6mlhaa7&amp;box_client_name=box-content-preview&amp;box_client_version=2.31.0">
          <a:extLst>
            <a:ext uri="{FF2B5EF4-FFF2-40B4-BE49-F238E27FC236}">
              <a16:creationId xmlns:a16="http://schemas.microsoft.com/office/drawing/2014/main" id="{79793624-D0E4-4666-AD88-5B79E6564C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72776" y="6553200"/>
          <a:ext cx="944208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180977</xdr:colOff>
      <xdr:row>11</xdr:row>
      <xdr:rowOff>142877</xdr:rowOff>
    </xdr:from>
    <xdr:to>
      <xdr:col>11</xdr:col>
      <xdr:colOff>1190625</xdr:colOff>
      <xdr:row>11</xdr:row>
      <xdr:rowOff>983581</xdr:rowOff>
    </xdr:to>
    <xdr:pic>
      <xdr:nvPicPr>
        <xdr:cNvPr id="43" name="Picture 42" descr="images">
          <a:extLst>
            <a:ext uri="{FF2B5EF4-FFF2-40B4-BE49-F238E27FC236}">
              <a16:creationId xmlns:a16="http://schemas.microsoft.com/office/drawing/2014/main" id="{6A06B505-4772-4FC1-AFCB-97E58CFDB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06102" y="2600327"/>
          <a:ext cx="1009648" cy="840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95250</xdr:colOff>
      <xdr:row>13</xdr:row>
      <xdr:rowOff>104775</xdr:rowOff>
    </xdr:from>
    <xdr:to>
      <xdr:col>12</xdr:col>
      <xdr:colOff>1570587</xdr:colOff>
      <xdr:row>13</xdr:row>
      <xdr:rowOff>1028700</xdr:rowOff>
    </xdr:to>
    <xdr:pic>
      <xdr:nvPicPr>
        <xdr:cNvPr id="46" name="Picture 45" descr="images">
          <a:extLst>
            <a:ext uri="{FF2B5EF4-FFF2-40B4-BE49-F238E27FC236}">
              <a16:creationId xmlns:a16="http://schemas.microsoft.com/office/drawing/2014/main" id="{5B3B11E8-FCD9-4CF4-921E-280263780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982450" y="3886200"/>
          <a:ext cx="1475337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1333501</xdr:colOff>
      <xdr:row>15</xdr:row>
      <xdr:rowOff>85726</xdr:rowOff>
    </xdr:from>
    <xdr:to>
      <xdr:col>13</xdr:col>
      <xdr:colOff>85725</xdr:colOff>
      <xdr:row>15</xdr:row>
      <xdr:rowOff>1112175</xdr:rowOff>
    </xdr:to>
    <xdr:pic>
      <xdr:nvPicPr>
        <xdr:cNvPr id="47" name="Picture 46" descr="images">
          <a:extLst>
            <a:ext uri="{FF2B5EF4-FFF2-40B4-BE49-F238E27FC236}">
              <a16:creationId xmlns:a16="http://schemas.microsoft.com/office/drawing/2014/main" id="{69ED3E59-06EA-488B-9C1A-10796684C1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858626" y="5153026"/>
          <a:ext cx="1771649" cy="1026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209551</xdr:colOff>
      <xdr:row>11</xdr:row>
      <xdr:rowOff>219075</xdr:rowOff>
    </xdr:from>
    <xdr:to>
      <xdr:col>14</xdr:col>
      <xdr:colOff>1238250</xdr:colOff>
      <xdr:row>11</xdr:row>
      <xdr:rowOff>1102418</xdr:rowOff>
    </xdr:to>
    <xdr:pic>
      <xdr:nvPicPr>
        <xdr:cNvPr id="48" name="Picture 47" descr="images">
          <a:extLst>
            <a:ext uri="{FF2B5EF4-FFF2-40B4-BE49-F238E27FC236}">
              <a16:creationId xmlns:a16="http://schemas.microsoft.com/office/drawing/2014/main" id="{0D606E11-BCC5-4EB1-B84C-016EFCDF80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96976" y="2733675"/>
          <a:ext cx="1028699" cy="883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266701</xdr:colOff>
      <xdr:row>13</xdr:row>
      <xdr:rowOff>209550</xdr:rowOff>
    </xdr:from>
    <xdr:to>
      <xdr:col>14</xdr:col>
      <xdr:colOff>1276106</xdr:colOff>
      <xdr:row>13</xdr:row>
      <xdr:rowOff>1076325</xdr:rowOff>
    </xdr:to>
    <xdr:pic>
      <xdr:nvPicPr>
        <xdr:cNvPr id="49" name="Picture 48" descr="images">
          <a:extLst>
            <a:ext uri="{FF2B5EF4-FFF2-40B4-BE49-F238E27FC236}">
              <a16:creationId xmlns:a16="http://schemas.microsoft.com/office/drawing/2014/main" id="{93088D35-254B-4245-91B3-A57521C774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954126" y="4048125"/>
          <a:ext cx="100940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285751</xdr:colOff>
      <xdr:row>11</xdr:row>
      <xdr:rowOff>114300</xdr:rowOff>
    </xdr:from>
    <xdr:ext cx="1114424" cy="972479"/>
    <xdr:pic>
      <xdr:nvPicPr>
        <xdr:cNvPr id="50" name="Picture 49" descr="images">
          <a:extLst>
            <a:ext uri="{FF2B5EF4-FFF2-40B4-BE49-F238E27FC236}">
              <a16:creationId xmlns:a16="http://schemas.microsoft.com/office/drawing/2014/main" id="{E9CCD2DE-2640-42AF-92DD-BB7B3CFFB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487651" y="2628900"/>
          <a:ext cx="1114424" cy="972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257176</xdr:colOff>
      <xdr:row>13</xdr:row>
      <xdr:rowOff>104776</xdr:rowOff>
    </xdr:from>
    <xdr:ext cx="1113358" cy="971549"/>
    <xdr:pic>
      <xdr:nvPicPr>
        <xdr:cNvPr id="51" name="Picture 50" descr="images">
          <a:extLst>
            <a:ext uri="{FF2B5EF4-FFF2-40B4-BE49-F238E27FC236}">
              <a16:creationId xmlns:a16="http://schemas.microsoft.com/office/drawing/2014/main" id="{2256F166-A836-4D2C-B0F7-92EBF4861F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459076" y="3943351"/>
          <a:ext cx="1113358" cy="97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142876</xdr:colOff>
      <xdr:row>11</xdr:row>
      <xdr:rowOff>85726</xdr:rowOff>
    </xdr:from>
    <xdr:to>
      <xdr:col>16</xdr:col>
      <xdr:colOff>1437733</xdr:colOff>
      <xdr:row>11</xdr:row>
      <xdr:rowOff>1085850</xdr:rowOff>
    </xdr:to>
    <xdr:pic>
      <xdr:nvPicPr>
        <xdr:cNvPr id="52" name="Picture 51" descr="images">
          <a:extLst>
            <a:ext uri="{FF2B5EF4-FFF2-40B4-BE49-F238E27FC236}">
              <a16:creationId xmlns:a16="http://schemas.microsoft.com/office/drawing/2014/main" id="{D546C9E5-3698-4F99-AF25-DD36C743A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897351" y="2600326"/>
          <a:ext cx="1294857" cy="100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276226</xdr:colOff>
      <xdr:row>15</xdr:row>
      <xdr:rowOff>123826</xdr:rowOff>
    </xdr:from>
    <xdr:ext cx="1143000" cy="997415"/>
    <xdr:pic>
      <xdr:nvPicPr>
        <xdr:cNvPr id="56" name="Picture 55" descr="images">
          <a:extLst>
            <a:ext uri="{FF2B5EF4-FFF2-40B4-BE49-F238E27FC236}">
              <a16:creationId xmlns:a16="http://schemas.microsoft.com/office/drawing/2014/main" id="{1413AED0-9E8C-49EB-BB66-CA44E00070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478126" y="5248276"/>
          <a:ext cx="1143000" cy="997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18</xdr:col>
      <xdr:colOff>142876</xdr:colOff>
      <xdr:row>11</xdr:row>
      <xdr:rowOff>209551</xdr:rowOff>
    </xdr:from>
    <xdr:to>
      <xdr:col>18</xdr:col>
      <xdr:colOff>1136549</xdr:colOff>
      <xdr:row>11</xdr:row>
      <xdr:rowOff>1066801</xdr:rowOff>
    </xdr:to>
    <xdr:pic>
      <xdr:nvPicPr>
        <xdr:cNvPr id="57" name="Picture 56" descr="images">
          <a:extLst>
            <a:ext uri="{FF2B5EF4-FFF2-40B4-BE49-F238E27FC236}">
              <a16:creationId xmlns:a16="http://schemas.microsoft.com/office/drawing/2014/main" id="{EB34F8D8-9AB9-40B2-8BAE-FEE90E184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840451" y="2724151"/>
          <a:ext cx="99367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238125</xdr:colOff>
      <xdr:row>13</xdr:row>
      <xdr:rowOff>85727</xdr:rowOff>
    </xdr:from>
    <xdr:to>
      <xdr:col>19</xdr:col>
      <xdr:colOff>76200</xdr:colOff>
      <xdr:row>13</xdr:row>
      <xdr:rowOff>1035087</xdr:rowOff>
    </xdr:to>
    <xdr:pic>
      <xdr:nvPicPr>
        <xdr:cNvPr id="58" name="Picture 57" descr="images">
          <a:extLst>
            <a:ext uri="{FF2B5EF4-FFF2-40B4-BE49-F238E27FC236}">
              <a16:creationId xmlns:a16="http://schemas.microsoft.com/office/drawing/2014/main" id="{46C7966C-FCBE-4D5B-B038-00F10B7092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"/>
        <a:stretch/>
      </xdr:blipFill>
      <xdr:spPr bwMode="auto">
        <a:xfrm>
          <a:off x="18935700" y="3924302"/>
          <a:ext cx="1038225" cy="94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57151</xdr:colOff>
      <xdr:row>11</xdr:row>
      <xdr:rowOff>133351</xdr:rowOff>
    </xdr:from>
    <xdr:to>
      <xdr:col>19</xdr:col>
      <xdr:colOff>1163017</xdr:colOff>
      <xdr:row>11</xdr:row>
      <xdr:rowOff>1057275</xdr:rowOff>
    </xdr:to>
    <xdr:pic>
      <xdr:nvPicPr>
        <xdr:cNvPr id="59" name="Picture 58" descr="images">
          <a:extLst>
            <a:ext uri="{FF2B5EF4-FFF2-40B4-BE49-F238E27FC236}">
              <a16:creationId xmlns:a16="http://schemas.microsoft.com/office/drawing/2014/main" id="{30E825B7-1C16-4EAE-96D1-DB424F336D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269201" y="2647951"/>
          <a:ext cx="1105866" cy="92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266701</xdr:colOff>
      <xdr:row>23</xdr:row>
      <xdr:rowOff>95251</xdr:rowOff>
    </xdr:from>
    <xdr:to>
      <xdr:col>6</xdr:col>
      <xdr:colOff>1120291</xdr:colOff>
      <xdr:row>23</xdr:row>
      <xdr:rowOff>895351</xdr:rowOff>
    </xdr:to>
    <xdr:pic>
      <xdr:nvPicPr>
        <xdr:cNvPr id="62" name="Picture 61" descr="images">
          <a:extLst>
            <a:ext uri="{FF2B5EF4-FFF2-40B4-BE49-F238E27FC236}">
              <a16:creationId xmlns:a16="http://schemas.microsoft.com/office/drawing/2014/main" id="{12F0F72A-0D80-419E-8E29-FB55B11DB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91201" y="10010776"/>
          <a:ext cx="85359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13</xdr:row>
      <xdr:rowOff>257175</xdr:rowOff>
    </xdr:from>
    <xdr:to>
      <xdr:col>6</xdr:col>
      <xdr:colOff>1083501</xdr:colOff>
      <xdr:row>13</xdr:row>
      <xdr:rowOff>990599</xdr:rowOff>
    </xdr:to>
    <xdr:pic>
      <xdr:nvPicPr>
        <xdr:cNvPr id="64" name="Picture 63" descr="images">
          <a:extLst>
            <a:ext uri="{FF2B5EF4-FFF2-40B4-BE49-F238E27FC236}">
              <a16:creationId xmlns:a16="http://schemas.microsoft.com/office/drawing/2014/main" id="{14E2EFF3-1777-4FCE-90BC-E9D3EA0E1B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657850" y="4095750"/>
          <a:ext cx="950151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13</xdr:row>
      <xdr:rowOff>114300</xdr:rowOff>
    </xdr:from>
    <xdr:to>
      <xdr:col>9</xdr:col>
      <xdr:colOff>2405</xdr:colOff>
      <xdr:row>13</xdr:row>
      <xdr:rowOff>1028699</xdr:rowOff>
    </xdr:to>
    <xdr:pic>
      <xdr:nvPicPr>
        <xdr:cNvPr id="65" name="Picture 64" descr="images">
          <a:extLst>
            <a:ext uri="{FF2B5EF4-FFF2-40B4-BE49-F238E27FC236}">
              <a16:creationId xmlns:a16="http://schemas.microsoft.com/office/drawing/2014/main" id="{81A2C044-79F1-4BFC-815A-B260D15376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143875" y="3952875"/>
          <a:ext cx="1164455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15</xdr:row>
      <xdr:rowOff>209550</xdr:rowOff>
    </xdr:from>
    <xdr:to>
      <xdr:col>7</xdr:col>
      <xdr:colOff>1095374</xdr:colOff>
      <xdr:row>15</xdr:row>
      <xdr:rowOff>1035857</xdr:rowOff>
    </xdr:to>
    <xdr:pic>
      <xdr:nvPicPr>
        <xdr:cNvPr id="66" name="Picture 65" descr="images">
          <a:extLst>
            <a:ext uri="{FF2B5EF4-FFF2-40B4-BE49-F238E27FC236}">
              <a16:creationId xmlns:a16="http://schemas.microsoft.com/office/drawing/2014/main" id="{8ACE6B5F-83CA-4C84-B057-ABA18C6554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34200" y="5334000"/>
          <a:ext cx="952499" cy="82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180975</xdr:colOff>
      <xdr:row>19</xdr:row>
      <xdr:rowOff>104775</xdr:rowOff>
    </xdr:from>
    <xdr:to>
      <xdr:col>6</xdr:col>
      <xdr:colOff>1131126</xdr:colOff>
      <xdr:row>19</xdr:row>
      <xdr:rowOff>838199</xdr:rowOff>
    </xdr:to>
    <xdr:pic>
      <xdr:nvPicPr>
        <xdr:cNvPr id="67" name="Picture 66" descr="images">
          <a:extLst>
            <a:ext uri="{FF2B5EF4-FFF2-40B4-BE49-F238E27FC236}">
              <a16:creationId xmlns:a16="http://schemas.microsoft.com/office/drawing/2014/main" id="{ADD671CE-20D9-4436-91B6-23CD3E178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05475" y="7839075"/>
          <a:ext cx="950151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171450</xdr:colOff>
      <xdr:row>11</xdr:row>
      <xdr:rowOff>209550</xdr:rowOff>
    </xdr:from>
    <xdr:to>
      <xdr:col>10</xdr:col>
      <xdr:colOff>1121601</xdr:colOff>
      <xdr:row>11</xdr:row>
      <xdr:rowOff>942974</xdr:rowOff>
    </xdr:to>
    <xdr:pic>
      <xdr:nvPicPr>
        <xdr:cNvPr id="68" name="Picture 67" descr="images">
          <a:extLst>
            <a:ext uri="{FF2B5EF4-FFF2-40B4-BE49-F238E27FC236}">
              <a16:creationId xmlns:a16="http://schemas.microsoft.com/office/drawing/2014/main" id="{5E931C42-D155-4AA6-B9A6-5A727D4F2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496425" y="2667000"/>
          <a:ext cx="950151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142875</xdr:colOff>
      <xdr:row>13</xdr:row>
      <xdr:rowOff>190500</xdr:rowOff>
    </xdr:from>
    <xdr:to>
      <xdr:col>10</xdr:col>
      <xdr:colOff>1093026</xdr:colOff>
      <xdr:row>13</xdr:row>
      <xdr:rowOff>923924</xdr:rowOff>
    </xdr:to>
    <xdr:pic>
      <xdr:nvPicPr>
        <xdr:cNvPr id="69" name="Picture 68" descr="images">
          <a:extLst>
            <a:ext uri="{FF2B5EF4-FFF2-40B4-BE49-F238E27FC236}">
              <a16:creationId xmlns:a16="http://schemas.microsoft.com/office/drawing/2014/main" id="{B55BD19F-2FAD-4372-BD5D-B09084D9D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467850" y="3971925"/>
          <a:ext cx="950151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171450</xdr:colOff>
      <xdr:row>13</xdr:row>
      <xdr:rowOff>161925</xdr:rowOff>
    </xdr:from>
    <xdr:to>
      <xdr:col>11</xdr:col>
      <xdr:colOff>1181098</xdr:colOff>
      <xdr:row>13</xdr:row>
      <xdr:rowOff>1002629</xdr:rowOff>
    </xdr:to>
    <xdr:pic>
      <xdr:nvPicPr>
        <xdr:cNvPr id="70" name="Picture 69" descr="images">
          <a:extLst>
            <a:ext uri="{FF2B5EF4-FFF2-40B4-BE49-F238E27FC236}">
              <a16:creationId xmlns:a16="http://schemas.microsoft.com/office/drawing/2014/main" id="{BF599DC2-6BDA-4552-8637-EA4756D73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696575" y="3943350"/>
          <a:ext cx="1009648" cy="840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262343</xdr:colOff>
      <xdr:row>16</xdr:row>
      <xdr:rowOff>36557</xdr:rowOff>
    </xdr:from>
    <xdr:to>
      <xdr:col>3</xdr:col>
      <xdr:colOff>819056</xdr:colOff>
      <xdr:row>20</xdr:row>
      <xdr:rowOff>76588</xdr:rowOff>
    </xdr:to>
    <xdr:pic>
      <xdr:nvPicPr>
        <xdr:cNvPr id="2" name="Picture 1" descr="images">
          <a:extLst>
            <a:ext uri="{FF2B5EF4-FFF2-40B4-BE49-F238E27FC236}">
              <a16:creationId xmlns:a16="http://schemas.microsoft.com/office/drawing/2014/main" id="{5FD42435-117D-4F8E-9FCC-7A064A781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29068" y="3608432"/>
          <a:ext cx="556713" cy="421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245028</xdr:colOff>
      <xdr:row>16</xdr:row>
      <xdr:rowOff>1277</xdr:rowOff>
    </xdr:from>
    <xdr:to>
      <xdr:col>7</xdr:col>
      <xdr:colOff>838308</xdr:colOff>
      <xdr:row>20</xdr:row>
      <xdr:rowOff>67063</xdr:rowOff>
    </xdr:to>
    <xdr:pic>
      <xdr:nvPicPr>
        <xdr:cNvPr id="3" name="Picture 2" descr="images">
          <a:extLst>
            <a:ext uri="{FF2B5EF4-FFF2-40B4-BE49-F238E27FC236}">
              <a16:creationId xmlns:a16="http://schemas.microsoft.com/office/drawing/2014/main" id="{193A246C-E81B-4F92-90E3-A36F7A3E2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02378" y="3573152"/>
          <a:ext cx="593280" cy="446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196187</xdr:colOff>
      <xdr:row>15</xdr:row>
      <xdr:rowOff>56623</xdr:rowOff>
    </xdr:from>
    <xdr:to>
      <xdr:col>11</xdr:col>
      <xdr:colOff>811226</xdr:colOff>
      <xdr:row>20</xdr:row>
      <xdr:rowOff>76588</xdr:rowOff>
    </xdr:to>
    <xdr:pic>
      <xdr:nvPicPr>
        <xdr:cNvPr id="4" name="Picture 3" descr="images">
          <a:extLst>
            <a:ext uri="{FF2B5EF4-FFF2-40B4-BE49-F238E27FC236}">
              <a16:creationId xmlns:a16="http://schemas.microsoft.com/office/drawing/2014/main" id="{4A50A5D5-84C6-470A-B9EA-B97D05880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9602" b="6108"/>
        <a:stretch/>
      </xdr:blipFill>
      <xdr:spPr bwMode="auto">
        <a:xfrm>
          <a:off x="3044162" y="3533248"/>
          <a:ext cx="615039" cy="496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262438</xdr:colOff>
      <xdr:row>16</xdr:row>
      <xdr:rowOff>39809</xdr:rowOff>
    </xdr:from>
    <xdr:to>
      <xdr:col>17</xdr:col>
      <xdr:colOff>788039</xdr:colOff>
      <xdr:row>21</xdr:row>
      <xdr:rowOff>388</xdr:rowOff>
    </xdr:to>
    <xdr:pic>
      <xdr:nvPicPr>
        <xdr:cNvPr id="5" name="Picture 4" descr="images">
          <a:extLst>
            <a:ext uri="{FF2B5EF4-FFF2-40B4-BE49-F238E27FC236}">
              <a16:creationId xmlns:a16="http://schemas.microsoft.com/office/drawing/2014/main" id="{7A501257-1682-41DC-A69D-E9EFA3639D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86788" y="3611684"/>
          <a:ext cx="525601" cy="436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256325</xdr:colOff>
      <xdr:row>30</xdr:row>
      <xdr:rowOff>33906</xdr:rowOff>
    </xdr:from>
    <xdr:to>
      <xdr:col>17</xdr:col>
      <xdr:colOff>794152</xdr:colOff>
      <xdr:row>34</xdr:row>
      <xdr:rowOff>83871</xdr:rowOff>
    </xdr:to>
    <xdr:pic>
      <xdr:nvPicPr>
        <xdr:cNvPr id="7" name="Picture 6" descr="images">
          <a:extLst>
            <a:ext uri="{FF2B5EF4-FFF2-40B4-BE49-F238E27FC236}">
              <a16:creationId xmlns:a16="http://schemas.microsoft.com/office/drawing/2014/main" id="{03E2BBFB-4BDB-4BAD-9D09-4F3E46FC9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80675" y="5148831"/>
          <a:ext cx="537827" cy="430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209489</xdr:colOff>
      <xdr:row>16</xdr:row>
      <xdr:rowOff>24081</xdr:rowOff>
    </xdr:from>
    <xdr:to>
      <xdr:col>21</xdr:col>
      <xdr:colOff>826974</xdr:colOff>
      <xdr:row>21</xdr:row>
      <xdr:rowOff>388</xdr:rowOff>
    </xdr:to>
    <xdr:pic>
      <xdr:nvPicPr>
        <xdr:cNvPr id="9" name="Picture 8" descr="images">
          <a:extLst>
            <a:ext uri="{FF2B5EF4-FFF2-40B4-BE49-F238E27FC236}">
              <a16:creationId xmlns:a16="http://schemas.microsoft.com/office/drawing/2014/main" id="{B95355AE-8ABD-40E8-8577-A425FC41D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24464" y="3595956"/>
          <a:ext cx="617485" cy="452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251903</xdr:colOff>
      <xdr:row>44</xdr:row>
      <xdr:rowOff>2166</xdr:rowOff>
    </xdr:from>
    <xdr:ext cx="532656" cy="477709"/>
    <xdr:pic>
      <xdr:nvPicPr>
        <xdr:cNvPr id="11" name="Picture 10" descr="images">
          <a:extLst>
            <a:ext uri="{FF2B5EF4-FFF2-40B4-BE49-F238E27FC236}">
              <a16:creationId xmlns:a16="http://schemas.microsoft.com/office/drawing/2014/main" id="{2472CC4E-A5F4-496B-BCB3-AF6017C9D9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11"/>
        <a:stretch/>
      </xdr:blipFill>
      <xdr:spPr bwMode="auto">
        <a:xfrm>
          <a:off x="5766878" y="6660141"/>
          <a:ext cx="532656" cy="477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25</xdr:col>
      <xdr:colOff>218668</xdr:colOff>
      <xdr:row>15</xdr:row>
      <xdr:rowOff>88054</xdr:rowOff>
    </xdr:from>
    <xdr:to>
      <xdr:col>25</xdr:col>
      <xdr:colOff>803032</xdr:colOff>
      <xdr:row>21</xdr:row>
      <xdr:rowOff>388</xdr:rowOff>
    </xdr:to>
    <xdr:pic>
      <xdr:nvPicPr>
        <xdr:cNvPr id="16" name="Picture 15" descr="images">
          <a:extLst>
            <a:ext uri="{FF2B5EF4-FFF2-40B4-BE49-F238E27FC236}">
              <a16:creationId xmlns:a16="http://schemas.microsoft.com/office/drawing/2014/main" id="{5DDA1806-2C9E-410A-9EED-CA1F13D2D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24268" y="3564679"/>
          <a:ext cx="584364" cy="483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203093</xdr:colOff>
      <xdr:row>22</xdr:row>
      <xdr:rowOff>91032</xdr:rowOff>
    </xdr:from>
    <xdr:to>
      <xdr:col>25</xdr:col>
      <xdr:colOff>818608</xdr:colOff>
      <xdr:row>27</xdr:row>
      <xdr:rowOff>77392</xdr:rowOff>
    </xdr:to>
    <xdr:pic>
      <xdr:nvPicPr>
        <xdr:cNvPr id="17" name="Picture 16" descr="images">
          <a:extLst>
            <a:ext uri="{FF2B5EF4-FFF2-40B4-BE49-F238E27FC236}">
              <a16:creationId xmlns:a16="http://schemas.microsoft.com/office/drawing/2014/main" id="{97BDE5AD-0A4B-42B2-8B0B-C5D10CA79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8693" y="4339182"/>
          <a:ext cx="615515" cy="462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219293</xdr:colOff>
      <xdr:row>37</xdr:row>
      <xdr:rowOff>4681</xdr:rowOff>
    </xdr:from>
    <xdr:to>
      <xdr:col>25</xdr:col>
      <xdr:colOff>802407</xdr:colOff>
      <xdr:row>42</xdr:row>
      <xdr:rowOff>1</xdr:rowOff>
    </xdr:to>
    <xdr:pic>
      <xdr:nvPicPr>
        <xdr:cNvPr id="18" name="Picture 17" descr="images">
          <a:extLst>
            <a:ext uri="{FF2B5EF4-FFF2-40B4-BE49-F238E27FC236}">
              <a16:creationId xmlns:a16="http://schemas.microsoft.com/office/drawing/2014/main" id="{166B27D2-E0B9-4809-8BDD-192D41B354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24893" y="5891131"/>
          <a:ext cx="583114" cy="471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195183</xdr:colOff>
      <xdr:row>16</xdr:row>
      <xdr:rowOff>5953</xdr:rowOff>
    </xdr:from>
    <xdr:to>
      <xdr:col>29</xdr:col>
      <xdr:colOff>829286</xdr:colOff>
      <xdr:row>21</xdr:row>
      <xdr:rowOff>9913</xdr:rowOff>
    </xdr:to>
    <xdr:pic>
      <xdr:nvPicPr>
        <xdr:cNvPr id="20" name="Picture 19" descr="images">
          <a:extLst>
            <a:ext uri="{FF2B5EF4-FFF2-40B4-BE49-F238E27FC236}">
              <a16:creationId xmlns:a16="http://schemas.microsoft.com/office/drawing/2014/main" id="{3E31598A-B9F7-4EFA-9E68-10B202DEF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91408" y="3577828"/>
          <a:ext cx="634103" cy="480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190449</xdr:colOff>
      <xdr:row>29</xdr:row>
      <xdr:rowOff>71065</xdr:rowOff>
    </xdr:from>
    <xdr:to>
      <xdr:col>29</xdr:col>
      <xdr:colOff>834019</xdr:colOff>
      <xdr:row>35</xdr:row>
      <xdr:rowOff>23812</xdr:rowOff>
    </xdr:to>
    <xdr:pic>
      <xdr:nvPicPr>
        <xdr:cNvPr id="21" name="Picture 20" descr="images">
          <a:extLst>
            <a:ext uri="{FF2B5EF4-FFF2-40B4-BE49-F238E27FC236}">
              <a16:creationId xmlns:a16="http://schemas.microsoft.com/office/drawing/2014/main" id="{ABADCC5C-850C-40B6-A693-373770865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86674" y="5090740"/>
          <a:ext cx="643570" cy="524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193428</xdr:colOff>
      <xdr:row>22</xdr:row>
      <xdr:rowOff>80960</xdr:rowOff>
    </xdr:from>
    <xdr:to>
      <xdr:col>29</xdr:col>
      <xdr:colOff>831040</xdr:colOff>
      <xdr:row>27</xdr:row>
      <xdr:rowOff>85873</xdr:rowOff>
    </xdr:to>
    <xdr:pic>
      <xdr:nvPicPr>
        <xdr:cNvPr id="22" name="Picture 21" descr="images">
          <a:extLst>
            <a:ext uri="{FF2B5EF4-FFF2-40B4-BE49-F238E27FC236}">
              <a16:creationId xmlns:a16="http://schemas.microsoft.com/office/drawing/2014/main" id="{2A48DA6E-4834-4A09-8B04-0AB7065255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89653" y="4329110"/>
          <a:ext cx="637612" cy="481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167574</xdr:colOff>
      <xdr:row>29</xdr:row>
      <xdr:rowOff>94808</xdr:rowOff>
    </xdr:from>
    <xdr:to>
      <xdr:col>39</xdr:col>
      <xdr:colOff>786331</xdr:colOff>
      <xdr:row>34</xdr:row>
      <xdr:rowOff>65484</xdr:rowOff>
    </xdr:to>
    <xdr:pic>
      <xdr:nvPicPr>
        <xdr:cNvPr id="23" name="Picture 22" descr="images">
          <a:extLst>
            <a:ext uri="{FF2B5EF4-FFF2-40B4-BE49-F238E27FC236}">
              <a16:creationId xmlns:a16="http://schemas.microsoft.com/office/drawing/2014/main" id="{489C9169-DDFA-401D-BC1C-BD3AACA1E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30799" y="5114483"/>
          <a:ext cx="618757" cy="446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171042</xdr:colOff>
      <xdr:row>15</xdr:row>
      <xdr:rowOff>87107</xdr:rowOff>
    </xdr:from>
    <xdr:to>
      <xdr:col>39</xdr:col>
      <xdr:colOff>782862</xdr:colOff>
      <xdr:row>21</xdr:row>
      <xdr:rowOff>9913</xdr:rowOff>
    </xdr:to>
    <xdr:pic>
      <xdr:nvPicPr>
        <xdr:cNvPr id="25" name="Picture 24" descr="images">
          <a:extLst>
            <a:ext uri="{FF2B5EF4-FFF2-40B4-BE49-F238E27FC236}">
              <a16:creationId xmlns:a16="http://schemas.microsoft.com/office/drawing/2014/main" id="{58C3CA5F-7BAC-4957-A599-19AA2A51F1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34267" y="3563732"/>
          <a:ext cx="611820" cy="494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72572</xdr:colOff>
      <xdr:row>22</xdr:row>
      <xdr:rowOff>82228</xdr:rowOff>
    </xdr:from>
    <xdr:to>
      <xdr:col>43</xdr:col>
      <xdr:colOff>916782</xdr:colOff>
      <xdr:row>28</xdr:row>
      <xdr:rowOff>20193</xdr:rowOff>
    </xdr:to>
    <xdr:pic>
      <xdr:nvPicPr>
        <xdr:cNvPr id="26" name="Picture 25" descr="images">
          <a:extLst>
            <a:ext uri="{FF2B5EF4-FFF2-40B4-BE49-F238E27FC236}">
              <a16:creationId xmlns:a16="http://schemas.microsoft.com/office/drawing/2014/main" id="{543D4488-47D3-49C5-A407-2EBCD59848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826422" y="4330378"/>
          <a:ext cx="844210" cy="509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130161</xdr:colOff>
      <xdr:row>29</xdr:row>
      <xdr:rowOff>73021</xdr:rowOff>
    </xdr:from>
    <xdr:to>
      <xdr:col>43</xdr:col>
      <xdr:colOff>859194</xdr:colOff>
      <xdr:row>34</xdr:row>
      <xdr:rowOff>89296</xdr:rowOff>
    </xdr:to>
    <xdr:pic>
      <xdr:nvPicPr>
        <xdr:cNvPr id="27" name="Picture 26" descr="images">
          <a:extLst>
            <a:ext uri="{FF2B5EF4-FFF2-40B4-BE49-F238E27FC236}">
              <a16:creationId xmlns:a16="http://schemas.microsoft.com/office/drawing/2014/main" id="{358C2112-62C1-4D3F-A333-271D001A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" r="7939"/>
        <a:stretch/>
      </xdr:blipFill>
      <xdr:spPr bwMode="auto">
        <a:xfrm>
          <a:off x="11884011" y="5092696"/>
          <a:ext cx="729033" cy="49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189210</xdr:colOff>
      <xdr:row>15</xdr:row>
      <xdr:rowOff>78443</xdr:rowOff>
    </xdr:from>
    <xdr:to>
      <xdr:col>43</xdr:col>
      <xdr:colOff>800145</xdr:colOff>
      <xdr:row>21</xdr:row>
      <xdr:rowOff>28963</xdr:rowOff>
    </xdr:to>
    <xdr:pic>
      <xdr:nvPicPr>
        <xdr:cNvPr id="31" name="Picture 30" descr="images">
          <a:extLst>
            <a:ext uri="{FF2B5EF4-FFF2-40B4-BE49-F238E27FC236}">
              <a16:creationId xmlns:a16="http://schemas.microsoft.com/office/drawing/2014/main" id="{2CFC0E5F-B410-4F4C-82F1-130B2491C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943060" y="3555068"/>
          <a:ext cx="610935" cy="52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213664</xdr:colOff>
      <xdr:row>15</xdr:row>
      <xdr:rowOff>24954</xdr:rowOff>
    </xdr:from>
    <xdr:to>
      <xdr:col>49</xdr:col>
      <xdr:colOff>905934</xdr:colOff>
      <xdr:row>21</xdr:row>
      <xdr:rowOff>13140</xdr:rowOff>
    </xdr:to>
    <xdr:pic>
      <xdr:nvPicPr>
        <xdr:cNvPr id="32" name="Picture 31" descr="images">
          <a:extLst>
            <a:ext uri="{FF2B5EF4-FFF2-40B4-BE49-F238E27FC236}">
              <a16:creationId xmlns:a16="http://schemas.microsoft.com/office/drawing/2014/main" id="{4F11EFAC-44A1-4970-BDA0-1F54F5FD3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569888" y="2527730"/>
          <a:ext cx="692270" cy="579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53</xdr:col>
      <xdr:colOff>259300</xdr:colOff>
      <xdr:row>15</xdr:row>
      <xdr:rowOff>38449</xdr:rowOff>
    </xdr:from>
    <xdr:ext cx="680062" cy="593441"/>
    <xdr:pic>
      <xdr:nvPicPr>
        <xdr:cNvPr id="33" name="Picture 32" descr="images">
          <a:extLst>
            <a:ext uri="{FF2B5EF4-FFF2-40B4-BE49-F238E27FC236}">
              <a16:creationId xmlns:a16="http://schemas.microsoft.com/office/drawing/2014/main" id="{F65B56D0-BDB9-4B7C-9E6A-C6C1CCC82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797938" y="2541225"/>
          <a:ext cx="680062" cy="593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57</xdr:col>
      <xdr:colOff>148586</xdr:colOff>
      <xdr:row>15</xdr:row>
      <xdr:rowOff>17850</xdr:rowOff>
    </xdr:from>
    <xdr:to>
      <xdr:col>57</xdr:col>
      <xdr:colOff>887922</xdr:colOff>
      <xdr:row>20</xdr:row>
      <xdr:rowOff>85398</xdr:rowOff>
    </xdr:to>
    <xdr:pic>
      <xdr:nvPicPr>
        <xdr:cNvPr id="34" name="Picture 33" descr="images">
          <a:extLst>
            <a:ext uri="{FF2B5EF4-FFF2-40B4-BE49-F238E27FC236}">
              <a16:creationId xmlns:a16="http://schemas.microsoft.com/office/drawing/2014/main" id="{E5E0533C-1BF1-4BBC-8985-25DD7878CA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547758" y="2520626"/>
          <a:ext cx="739336" cy="560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169568</xdr:colOff>
      <xdr:row>15</xdr:row>
      <xdr:rowOff>51944</xdr:rowOff>
    </xdr:from>
    <xdr:to>
      <xdr:col>63</xdr:col>
      <xdr:colOff>827579</xdr:colOff>
      <xdr:row>21</xdr:row>
      <xdr:rowOff>13139</xdr:rowOff>
    </xdr:to>
    <xdr:pic>
      <xdr:nvPicPr>
        <xdr:cNvPr id="35" name="Picture 34" descr="images">
          <a:extLst>
            <a:ext uri="{FF2B5EF4-FFF2-40B4-BE49-F238E27FC236}">
              <a16:creationId xmlns:a16="http://schemas.microsoft.com/office/drawing/2014/main" id="{6AEFDF51-DA1D-47F8-943C-5F11A7B37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751154" y="2554720"/>
          <a:ext cx="658011" cy="552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158953</xdr:colOff>
      <xdr:row>21</xdr:row>
      <xdr:rowOff>186459</xdr:rowOff>
    </xdr:from>
    <xdr:to>
      <xdr:col>63</xdr:col>
      <xdr:colOff>821120</xdr:colOff>
      <xdr:row>27</xdr:row>
      <xdr:rowOff>93800</xdr:rowOff>
    </xdr:to>
    <xdr:pic>
      <xdr:nvPicPr>
        <xdr:cNvPr id="36" name="Picture 35" descr="images">
          <a:extLst>
            <a:ext uri="{FF2B5EF4-FFF2-40B4-BE49-F238E27FC236}">
              <a16:creationId xmlns:a16="http://schemas.microsoft.com/office/drawing/2014/main" id="{8522BE0A-75E6-4646-A4E6-60E516CD0A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"/>
        <a:stretch/>
      </xdr:blipFill>
      <xdr:spPr bwMode="auto">
        <a:xfrm>
          <a:off x="15740539" y="3280442"/>
          <a:ext cx="662167" cy="597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67</xdr:col>
      <xdr:colOff>112514</xdr:colOff>
      <xdr:row>15</xdr:row>
      <xdr:rowOff>17671</xdr:rowOff>
    </xdr:from>
    <xdr:to>
      <xdr:col>67</xdr:col>
      <xdr:colOff>838611</xdr:colOff>
      <xdr:row>21</xdr:row>
      <xdr:rowOff>19709</xdr:rowOff>
    </xdr:to>
    <xdr:pic>
      <xdr:nvPicPr>
        <xdr:cNvPr id="37" name="Picture 36" descr="images">
          <a:extLst>
            <a:ext uri="{FF2B5EF4-FFF2-40B4-BE49-F238E27FC236}">
              <a16:creationId xmlns:a16="http://schemas.microsoft.com/office/drawing/2014/main" id="{2048475B-6E07-4AA6-93DE-6C3AE068A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876514" y="2520447"/>
          <a:ext cx="726097" cy="593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53</xdr:col>
      <xdr:colOff>208675</xdr:colOff>
      <xdr:row>22</xdr:row>
      <xdr:rowOff>61314</xdr:rowOff>
    </xdr:from>
    <xdr:ext cx="612445" cy="534437"/>
    <xdr:pic>
      <xdr:nvPicPr>
        <xdr:cNvPr id="38" name="Picture 37" descr="images">
          <a:extLst>
            <a:ext uri="{FF2B5EF4-FFF2-40B4-BE49-F238E27FC236}">
              <a16:creationId xmlns:a16="http://schemas.microsoft.com/office/drawing/2014/main" id="{E55245C7-F306-4074-AE1F-6483F2649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425434" y="3352366"/>
          <a:ext cx="612445" cy="534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49</xdr:col>
      <xdr:colOff>297263</xdr:colOff>
      <xdr:row>22</xdr:row>
      <xdr:rowOff>61835</xdr:rowOff>
    </xdr:from>
    <xdr:ext cx="582978" cy="508723"/>
    <xdr:pic>
      <xdr:nvPicPr>
        <xdr:cNvPr id="39" name="Picture 38" descr="images">
          <a:extLst>
            <a:ext uri="{FF2B5EF4-FFF2-40B4-BE49-F238E27FC236}">
              <a16:creationId xmlns:a16="http://schemas.microsoft.com/office/drawing/2014/main" id="{7CFE583A-EAB3-4229-9546-AFA524D493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653487" y="3352887"/>
          <a:ext cx="582978" cy="508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53</xdr:col>
      <xdr:colOff>205539</xdr:colOff>
      <xdr:row>29</xdr:row>
      <xdr:rowOff>37668</xdr:rowOff>
    </xdr:from>
    <xdr:ext cx="615582" cy="537174"/>
    <xdr:pic>
      <xdr:nvPicPr>
        <xdr:cNvPr id="40" name="Picture 39" descr="images">
          <a:extLst>
            <a:ext uri="{FF2B5EF4-FFF2-40B4-BE49-F238E27FC236}">
              <a16:creationId xmlns:a16="http://schemas.microsoft.com/office/drawing/2014/main" id="{A0AAAC82-AE8E-45D4-8D05-8A62FDA8F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744177" y="4116996"/>
          <a:ext cx="615582" cy="537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17</xdr:col>
      <xdr:colOff>248541</xdr:colOff>
      <xdr:row>23</xdr:row>
      <xdr:rowOff>9331</xdr:rowOff>
    </xdr:from>
    <xdr:to>
      <xdr:col>17</xdr:col>
      <xdr:colOff>801935</xdr:colOff>
      <xdr:row>27</xdr:row>
      <xdr:rowOff>83252</xdr:rowOff>
    </xdr:to>
    <xdr:pic>
      <xdr:nvPicPr>
        <xdr:cNvPr id="42" name="Picture 41" descr="images">
          <a:extLst>
            <a:ext uri="{FF2B5EF4-FFF2-40B4-BE49-F238E27FC236}">
              <a16:creationId xmlns:a16="http://schemas.microsoft.com/office/drawing/2014/main" id="{4E6EE026-989B-48D7-98B3-060224E63A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48" t="7456" r="11341" b="5702"/>
        <a:stretch/>
      </xdr:blipFill>
      <xdr:spPr bwMode="auto">
        <a:xfrm>
          <a:off x="4572891" y="4352731"/>
          <a:ext cx="553394" cy="454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162016</xdr:colOff>
      <xdr:row>22</xdr:row>
      <xdr:rowOff>62611</xdr:rowOff>
    </xdr:from>
    <xdr:to>
      <xdr:col>39</xdr:col>
      <xdr:colOff>791889</xdr:colOff>
      <xdr:row>28</xdr:row>
      <xdr:rowOff>1</xdr:rowOff>
    </xdr:to>
    <xdr:pic>
      <xdr:nvPicPr>
        <xdr:cNvPr id="52" name="Picture 51" descr="images">
          <a:extLst>
            <a:ext uri="{FF2B5EF4-FFF2-40B4-BE49-F238E27FC236}">
              <a16:creationId xmlns:a16="http://schemas.microsoft.com/office/drawing/2014/main" id="{2A781511-7F0E-49DB-89E4-E9DF3FB32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725241" y="4310761"/>
          <a:ext cx="629873" cy="508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241549</xdr:colOff>
      <xdr:row>37</xdr:row>
      <xdr:rowOff>19692</xdr:rowOff>
    </xdr:from>
    <xdr:to>
      <xdr:col>17</xdr:col>
      <xdr:colOff>808927</xdr:colOff>
      <xdr:row>41</xdr:row>
      <xdr:rowOff>86928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EFC0891-68A7-410E-BDD1-DD62053BD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5899" y="5906142"/>
          <a:ext cx="567378" cy="448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215150</xdr:colOff>
      <xdr:row>57</xdr:row>
      <xdr:rowOff>77026</xdr:rowOff>
    </xdr:from>
    <xdr:to>
      <xdr:col>21</xdr:col>
      <xdr:colOff>821313</xdr:colOff>
      <xdr:row>63</xdr:row>
      <xdr:rowOff>2381</xdr:rowOff>
    </xdr:to>
    <xdr:pic>
      <xdr:nvPicPr>
        <xdr:cNvPr id="58" name="Picture 57" descr="ThinkVision T24t-20 60,5 cm (23,8&quot;) FHD-Touch-Flachbildschirm">
          <a:extLst>
            <a:ext uri="{FF2B5EF4-FFF2-40B4-BE49-F238E27FC236}">
              <a16:creationId xmlns:a16="http://schemas.microsoft.com/office/drawing/2014/main" id="{81F0C650-8669-455B-9E38-CE4B002C27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9" t="12313" r="4879" b="12612"/>
        <a:stretch/>
      </xdr:blipFill>
      <xdr:spPr bwMode="auto">
        <a:xfrm>
          <a:off x="5730125" y="8182801"/>
          <a:ext cx="606163" cy="496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0</xdr:row>
      <xdr:rowOff>0</xdr:rowOff>
    </xdr:from>
    <xdr:to>
      <xdr:col>3</xdr:col>
      <xdr:colOff>149225</xdr:colOff>
      <xdr:row>2</xdr:row>
      <xdr:rowOff>342900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BA7F5D33-13FC-461C-8E2D-214199327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0"/>
          <a:ext cx="292100" cy="876300"/>
        </a:xfrm>
        <a:prstGeom prst="rect">
          <a:avLst/>
        </a:prstGeom>
      </xdr:spPr>
    </xdr:pic>
    <xdr:clientData/>
  </xdr:twoCellAnchor>
  <xdr:twoCellAnchor editAs="oneCell">
    <xdr:from>
      <xdr:col>21</xdr:col>
      <xdr:colOff>209489</xdr:colOff>
      <xdr:row>23</xdr:row>
      <xdr:rowOff>17859</xdr:rowOff>
    </xdr:from>
    <xdr:to>
      <xdr:col>21</xdr:col>
      <xdr:colOff>826974</xdr:colOff>
      <xdr:row>27</xdr:row>
      <xdr:rowOff>89416</xdr:rowOff>
    </xdr:to>
    <xdr:pic>
      <xdr:nvPicPr>
        <xdr:cNvPr id="46" name="Picture 45" descr="images">
          <a:extLst>
            <a:ext uri="{FF2B5EF4-FFF2-40B4-BE49-F238E27FC236}">
              <a16:creationId xmlns:a16="http://schemas.microsoft.com/office/drawing/2014/main" id="{408D2BD2-5D83-444C-A421-591E4E916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24464" y="4361259"/>
          <a:ext cx="617485" cy="452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211267</xdr:colOff>
      <xdr:row>36</xdr:row>
      <xdr:rowOff>61912</xdr:rowOff>
    </xdr:from>
    <xdr:to>
      <xdr:col>21</xdr:col>
      <xdr:colOff>844245</xdr:colOff>
      <xdr:row>41</xdr:row>
      <xdr:rowOff>85723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A867753-5519-4FDC-9D8F-7A0F1CD2B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6242" y="5081587"/>
          <a:ext cx="632978" cy="500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209489</xdr:colOff>
      <xdr:row>51</xdr:row>
      <xdr:rowOff>11906</xdr:rowOff>
    </xdr:from>
    <xdr:to>
      <xdr:col>21</xdr:col>
      <xdr:colOff>826974</xdr:colOff>
      <xdr:row>55</xdr:row>
      <xdr:rowOff>83463</xdr:rowOff>
    </xdr:to>
    <xdr:pic>
      <xdr:nvPicPr>
        <xdr:cNvPr id="48" name="Picture 47" descr="images">
          <a:extLst>
            <a:ext uri="{FF2B5EF4-FFF2-40B4-BE49-F238E27FC236}">
              <a16:creationId xmlns:a16="http://schemas.microsoft.com/office/drawing/2014/main" id="{830F4363-2276-4767-B7FC-E8A61F9A9A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24464" y="6669881"/>
          <a:ext cx="617485" cy="452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192217</xdr:colOff>
      <xdr:row>64</xdr:row>
      <xdr:rowOff>69057</xdr:rowOff>
    </xdr:from>
    <xdr:to>
      <xdr:col>21</xdr:col>
      <xdr:colOff>825195</xdr:colOff>
      <xdr:row>69</xdr:row>
      <xdr:rowOff>92868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400EBA1-508E-4031-9A0D-3C687C0B4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7192" y="8946357"/>
          <a:ext cx="632978" cy="500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218668</xdr:colOff>
      <xdr:row>29</xdr:row>
      <xdr:rowOff>77390</xdr:rowOff>
    </xdr:from>
    <xdr:to>
      <xdr:col>25</xdr:col>
      <xdr:colOff>803032</xdr:colOff>
      <xdr:row>34</xdr:row>
      <xdr:rowOff>84974</xdr:rowOff>
    </xdr:to>
    <xdr:pic>
      <xdr:nvPicPr>
        <xdr:cNvPr id="54" name="Picture 53" descr="images">
          <a:extLst>
            <a:ext uri="{FF2B5EF4-FFF2-40B4-BE49-F238E27FC236}">
              <a16:creationId xmlns:a16="http://schemas.microsoft.com/office/drawing/2014/main" id="{DF53C588-255C-45A1-A35E-EBCB53E80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24268" y="5097065"/>
          <a:ext cx="584364" cy="483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228600</xdr:colOff>
      <xdr:row>16</xdr:row>
      <xdr:rowOff>5953</xdr:rowOff>
    </xdr:from>
    <xdr:to>
      <xdr:col>35</xdr:col>
      <xdr:colOff>862703</xdr:colOff>
      <xdr:row>21</xdr:row>
      <xdr:rowOff>9913</xdr:rowOff>
    </xdr:to>
    <xdr:pic>
      <xdr:nvPicPr>
        <xdr:cNvPr id="57" name="Picture 56" descr="images">
          <a:extLst>
            <a:ext uri="{FF2B5EF4-FFF2-40B4-BE49-F238E27FC236}">
              <a16:creationId xmlns:a16="http://schemas.microsoft.com/office/drawing/2014/main" id="{C9B83961-E2A7-43AC-AF20-02D4929831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601200" y="3577828"/>
          <a:ext cx="634103" cy="480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228600</xdr:colOff>
      <xdr:row>22</xdr:row>
      <xdr:rowOff>77390</xdr:rowOff>
    </xdr:from>
    <xdr:to>
      <xdr:col>35</xdr:col>
      <xdr:colOff>862703</xdr:colOff>
      <xdr:row>27</xdr:row>
      <xdr:rowOff>81350</xdr:rowOff>
    </xdr:to>
    <xdr:pic>
      <xdr:nvPicPr>
        <xdr:cNvPr id="60" name="Picture 59" descr="images">
          <a:extLst>
            <a:ext uri="{FF2B5EF4-FFF2-40B4-BE49-F238E27FC236}">
              <a16:creationId xmlns:a16="http://schemas.microsoft.com/office/drawing/2014/main" id="{A3363397-8A2F-425C-AE30-4425E08A29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601200" y="4325540"/>
          <a:ext cx="634103" cy="480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119647</xdr:colOff>
      <xdr:row>37</xdr:row>
      <xdr:rowOff>3174</xdr:rowOff>
    </xdr:from>
    <xdr:to>
      <xdr:col>39</xdr:col>
      <xdr:colOff>834258</xdr:colOff>
      <xdr:row>42</xdr:row>
      <xdr:rowOff>45240</xdr:rowOff>
    </xdr:to>
    <xdr:pic>
      <xdr:nvPicPr>
        <xdr:cNvPr id="61" name="Picture 60" descr="images">
          <a:extLst>
            <a:ext uri="{FF2B5EF4-FFF2-40B4-BE49-F238E27FC236}">
              <a16:creationId xmlns:a16="http://schemas.microsoft.com/office/drawing/2014/main" id="{513E69B0-072A-494E-9D2C-9A7136162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82872" y="5889624"/>
          <a:ext cx="714611" cy="51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219075</xdr:colOff>
      <xdr:row>30</xdr:row>
      <xdr:rowOff>19050</xdr:rowOff>
    </xdr:from>
    <xdr:to>
      <xdr:col>21</xdr:col>
      <xdr:colOff>836560</xdr:colOff>
      <xdr:row>34</xdr:row>
      <xdr:rowOff>90607</xdr:rowOff>
    </xdr:to>
    <xdr:pic>
      <xdr:nvPicPr>
        <xdr:cNvPr id="62" name="Picture 61" descr="images">
          <a:extLst>
            <a:ext uri="{FF2B5EF4-FFF2-40B4-BE49-F238E27FC236}">
              <a16:creationId xmlns:a16="http://schemas.microsoft.com/office/drawing/2014/main" id="{09BE3F8C-CFE8-4957-8D1F-29F790471E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34050" y="5133975"/>
          <a:ext cx="617485" cy="452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596657</xdr:colOff>
      <xdr:row>29</xdr:row>
      <xdr:rowOff>80596</xdr:rowOff>
    </xdr:from>
    <xdr:to>
      <xdr:col>22</xdr:col>
      <xdr:colOff>5862</xdr:colOff>
      <xdr:row>31</xdr:row>
      <xdr:rowOff>80595</xdr:rowOff>
    </xdr:to>
    <xdr:pic>
      <xdr:nvPicPr>
        <xdr:cNvPr id="65" name="Picture 64" descr="Randy Paffenroth">
          <a:extLst>
            <a:ext uri="{FF2B5EF4-FFF2-40B4-BE49-F238E27FC236}">
              <a16:creationId xmlns:a16="http://schemas.microsoft.com/office/drawing/2014/main" id="{BF2D86CD-1B50-4BDC-A47B-2371604C9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9207" y="5100271"/>
          <a:ext cx="361705" cy="190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628650</xdr:colOff>
      <xdr:row>1</xdr:row>
      <xdr:rowOff>152400</xdr:rowOff>
    </xdr:from>
    <xdr:to>
      <xdr:col>49</xdr:col>
      <xdr:colOff>488156</xdr:colOff>
      <xdr:row>2</xdr:row>
      <xdr:rowOff>342900</xdr:rowOff>
    </xdr:to>
    <xdr:pic>
      <xdr:nvPicPr>
        <xdr:cNvPr id="44" name="Picture 43" descr="Logo - with the red dot">
          <a:extLst>
            <a:ext uri="{FF2B5EF4-FFF2-40B4-BE49-F238E27FC236}">
              <a16:creationId xmlns:a16="http://schemas.microsoft.com/office/drawing/2014/main" id="{DED1F8E7-1B4A-4A9E-AE87-8ED586DD7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6725" y="495300"/>
          <a:ext cx="1202531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266700</xdr:colOff>
      <xdr:row>1</xdr:row>
      <xdr:rowOff>57150</xdr:rowOff>
    </xdr:from>
    <xdr:to>
      <xdr:col>7</xdr:col>
      <xdr:colOff>66676</xdr:colOff>
      <xdr:row>3</xdr:row>
      <xdr:rowOff>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3F58AAD-3180-4DEA-9A26-770B0EF44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/>
        <a:srcRect l="3903" t="45461" r="45360" b="997"/>
        <a:stretch/>
      </xdr:blipFill>
      <xdr:spPr>
        <a:xfrm>
          <a:off x="514350" y="400050"/>
          <a:ext cx="990601" cy="504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341435</xdr:colOff>
      <xdr:row>3</xdr:row>
      <xdr:rowOff>188304</xdr:rowOff>
    </xdr:from>
    <xdr:to>
      <xdr:col>6</xdr:col>
      <xdr:colOff>1755752</xdr:colOff>
      <xdr:row>4</xdr:row>
      <xdr:rowOff>172037</xdr:rowOff>
    </xdr:to>
    <xdr:pic>
      <xdr:nvPicPr>
        <xdr:cNvPr id="8" name="Picture 7" descr="images">
          <a:extLst>
            <a:ext uri="{FF2B5EF4-FFF2-40B4-BE49-F238E27FC236}">
              <a16:creationId xmlns:a16="http://schemas.microsoft.com/office/drawing/2014/main" id="{DC25B532-02EE-4667-AAB6-03C615C4D6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313127" y="913669"/>
          <a:ext cx="1414317" cy="1225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269630</xdr:colOff>
      <xdr:row>3</xdr:row>
      <xdr:rowOff>172915</xdr:rowOff>
    </xdr:from>
    <xdr:to>
      <xdr:col>7</xdr:col>
      <xdr:colOff>1579269</xdr:colOff>
      <xdr:row>4</xdr:row>
      <xdr:rowOff>172036</xdr:rowOff>
    </xdr:to>
    <xdr:pic>
      <xdr:nvPicPr>
        <xdr:cNvPr id="9" name="Picture 8" descr="images">
          <a:extLst>
            <a:ext uri="{FF2B5EF4-FFF2-40B4-BE49-F238E27FC236}">
              <a16:creationId xmlns:a16="http://schemas.microsoft.com/office/drawing/2014/main" id="{4143D71D-591E-48C7-B20C-759D9DD4A0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146322" y="898280"/>
          <a:ext cx="1319164" cy="1241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214094</xdr:colOff>
      <xdr:row>3</xdr:row>
      <xdr:rowOff>87923</xdr:rowOff>
    </xdr:from>
    <xdr:to>
      <xdr:col>8</xdr:col>
      <xdr:colOff>1764177</xdr:colOff>
      <xdr:row>4</xdr:row>
      <xdr:rowOff>150320</xdr:rowOff>
    </xdr:to>
    <xdr:pic>
      <xdr:nvPicPr>
        <xdr:cNvPr id="10" name="Picture 9" descr="images">
          <a:extLst>
            <a:ext uri="{FF2B5EF4-FFF2-40B4-BE49-F238E27FC236}">
              <a16:creationId xmlns:a16="http://schemas.microsoft.com/office/drawing/2014/main" id="{FCE4C7C1-057F-4572-9958-4D8698AF7D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995786" y="813288"/>
          <a:ext cx="1544368" cy="130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172182</xdr:colOff>
      <xdr:row>3</xdr:row>
      <xdr:rowOff>87191</xdr:rowOff>
    </xdr:from>
    <xdr:to>
      <xdr:col>15</xdr:col>
      <xdr:colOff>1807910</xdr:colOff>
      <xdr:row>4</xdr:row>
      <xdr:rowOff>134083</xdr:rowOff>
    </xdr:to>
    <xdr:pic>
      <xdr:nvPicPr>
        <xdr:cNvPr id="12" name="Picture 11" descr="images">
          <a:extLst>
            <a:ext uri="{FF2B5EF4-FFF2-40B4-BE49-F238E27FC236}">
              <a16:creationId xmlns:a16="http://schemas.microsoft.com/office/drawing/2014/main" id="{AA576741-8641-442C-92D1-C9A00FA035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3962701" y="812556"/>
          <a:ext cx="1645253" cy="1275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390526</xdr:colOff>
      <xdr:row>3</xdr:row>
      <xdr:rowOff>21981</xdr:rowOff>
    </xdr:from>
    <xdr:to>
      <xdr:col>17</xdr:col>
      <xdr:colOff>1793241</xdr:colOff>
      <xdr:row>4</xdr:row>
      <xdr:rowOff>98215</xdr:rowOff>
    </xdr:to>
    <xdr:pic>
      <xdr:nvPicPr>
        <xdr:cNvPr id="13" name="Picture 12" descr="images">
          <a:extLst>
            <a:ext uri="{FF2B5EF4-FFF2-40B4-BE49-F238E27FC236}">
              <a16:creationId xmlns:a16="http://schemas.microsoft.com/office/drawing/2014/main" id="{9251225F-4B71-4C3E-8D6C-65E2C7ABA3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8511257" y="747346"/>
          <a:ext cx="1402715" cy="1310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378562</xdr:colOff>
      <xdr:row>3</xdr:row>
      <xdr:rowOff>131885</xdr:rowOff>
    </xdr:from>
    <xdr:to>
      <xdr:col>9</xdr:col>
      <xdr:colOff>1689051</xdr:colOff>
      <xdr:row>4</xdr:row>
      <xdr:rowOff>97238</xdr:rowOff>
    </xdr:to>
    <xdr:pic>
      <xdr:nvPicPr>
        <xdr:cNvPr id="15" name="Picture 14" descr="images">
          <a:extLst>
            <a:ext uri="{FF2B5EF4-FFF2-40B4-BE49-F238E27FC236}">
              <a16:creationId xmlns:a16="http://schemas.microsoft.com/office/drawing/2014/main" id="{ED116074-42B6-436A-862C-34E802DE76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131197" y="857250"/>
          <a:ext cx="1304774" cy="1199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341434</xdr:colOff>
      <xdr:row>2</xdr:row>
      <xdr:rowOff>160460</xdr:rowOff>
    </xdr:from>
    <xdr:to>
      <xdr:col>18</xdr:col>
      <xdr:colOff>1891958</xdr:colOff>
      <xdr:row>4</xdr:row>
      <xdr:rowOff>56594</xdr:rowOff>
    </xdr:to>
    <xdr:pic>
      <xdr:nvPicPr>
        <xdr:cNvPr id="16" name="Picture 15" descr="images">
          <a:extLst>
            <a:ext uri="{FF2B5EF4-FFF2-40B4-BE49-F238E27FC236}">
              <a16:creationId xmlns:a16="http://schemas.microsoft.com/office/drawing/2014/main" id="{24ADB7DB-E5A3-4F8B-8027-B45044548F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0337857" y="666018"/>
          <a:ext cx="1556239" cy="1350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359019</xdr:colOff>
      <xdr:row>2</xdr:row>
      <xdr:rowOff>208085</xdr:rowOff>
    </xdr:from>
    <xdr:to>
      <xdr:col>20</xdr:col>
      <xdr:colOff>1889369</xdr:colOff>
      <xdr:row>4</xdr:row>
      <xdr:rowOff>78039</xdr:rowOff>
    </xdr:to>
    <xdr:pic>
      <xdr:nvPicPr>
        <xdr:cNvPr id="17" name="Picture 16" descr="images">
          <a:extLst>
            <a:ext uri="{FF2B5EF4-FFF2-40B4-BE49-F238E27FC236}">
              <a16:creationId xmlns:a16="http://schemas.microsoft.com/office/drawing/2014/main" id="{CF1372F3-2281-4E89-9800-D5730D863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370596" y="713643"/>
          <a:ext cx="1526540" cy="1328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107675</xdr:colOff>
      <xdr:row>2</xdr:row>
      <xdr:rowOff>197827</xdr:rowOff>
    </xdr:from>
    <xdr:to>
      <xdr:col>22</xdr:col>
      <xdr:colOff>1945641</xdr:colOff>
      <xdr:row>4</xdr:row>
      <xdr:rowOff>177669</xdr:rowOff>
    </xdr:to>
    <xdr:pic>
      <xdr:nvPicPr>
        <xdr:cNvPr id="19" name="Picture 18" descr="images">
          <a:extLst>
            <a:ext uri="{FF2B5EF4-FFF2-40B4-BE49-F238E27FC236}">
              <a16:creationId xmlns:a16="http://schemas.microsoft.com/office/drawing/2014/main" id="{5E0F19C3-6360-41CA-9442-A499EDDED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8134406" y="703385"/>
          <a:ext cx="1837966" cy="1443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183174</xdr:colOff>
      <xdr:row>2</xdr:row>
      <xdr:rowOff>219367</xdr:rowOff>
    </xdr:from>
    <xdr:to>
      <xdr:col>23</xdr:col>
      <xdr:colOff>2003182</xdr:colOff>
      <xdr:row>4</xdr:row>
      <xdr:rowOff>173713</xdr:rowOff>
    </xdr:to>
    <xdr:pic>
      <xdr:nvPicPr>
        <xdr:cNvPr id="20" name="Picture 19" descr="images">
          <a:extLst>
            <a:ext uri="{FF2B5EF4-FFF2-40B4-BE49-F238E27FC236}">
              <a16:creationId xmlns:a16="http://schemas.microsoft.com/office/drawing/2014/main" id="{EC98A5F4-2025-44D9-8848-78C6DCD5E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217482" y="724925"/>
          <a:ext cx="1816198" cy="1416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274761</xdr:colOff>
      <xdr:row>2</xdr:row>
      <xdr:rowOff>167055</xdr:rowOff>
    </xdr:from>
    <xdr:to>
      <xdr:col>21</xdr:col>
      <xdr:colOff>1945854</xdr:colOff>
      <xdr:row>4</xdr:row>
      <xdr:rowOff>134083</xdr:rowOff>
    </xdr:to>
    <xdr:pic>
      <xdr:nvPicPr>
        <xdr:cNvPr id="21" name="Picture 20" descr="images">
          <a:extLst>
            <a:ext uri="{FF2B5EF4-FFF2-40B4-BE49-F238E27FC236}">
              <a16:creationId xmlns:a16="http://schemas.microsoft.com/office/drawing/2014/main" id="{3CCE56EB-2444-48B7-880C-CDAAA31DD5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6293915" y="672613"/>
          <a:ext cx="1671093" cy="1415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344366</xdr:colOff>
      <xdr:row>1</xdr:row>
      <xdr:rowOff>181780</xdr:rowOff>
    </xdr:from>
    <xdr:to>
      <xdr:col>24</xdr:col>
      <xdr:colOff>2341100</xdr:colOff>
      <xdr:row>4</xdr:row>
      <xdr:rowOff>189297</xdr:rowOff>
    </xdr:to>
    <xdr:pic>
      <xdr:nvPicPr>
        <xdr:cNvPr id="22" name="Picture 21" descr="images">
          <a:extLst>
            <a:ext uri="{FF2B5EF4-FFF2-40B4-BE49-F238E27FC236}">
              <a16:creationId xmlns:a16="http://schemas.microsoft.com/office/drawing/2014/main" id="{DBD90C64-1BA2-44E2-BB13-078E1257F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386251" y="467530"/>
          <a:ext cx="1989114" cy="1685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190500</xdr:colOff>
      <xdr:row>2</xdr:row>
      <xdr:rowOff>178490</xdr:rowOff>
    </xdr:from>
    <xdr:to>
      <xdr:col>27</xdr:col>
      <xdr:colOff>1771650</xdr:colOff>
      <xdr:row>4</xdr:row>
      <xdr:rowOff>91823</xdr:rowOff>
    </xdr:to>
    <xdr:pic>
      <xdr:nvPicPr>
        <xdr:cNvPr id="23" name="Picture 22" descr="images">
          <a:extLst>
            <a:ext uri="{FF2B5EF4-FFF2-40B4-BE49-F238E27FC236}">
              <a16:creationId xmlns:a16="http://schemas.microsoft.com/office/drawing/2014/main" id="{053F764E-0620-4307-B0FF-2E754E4338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6978957" y="683729"/>
          <a:ext cx="1577340" cy="1374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276225</xdr:colOff>
      <xdr:row>2</xdr:row>
      <xdr:rowOff>95251</xdr:rowOff>
    </xdr:from>
    <xdr:to>
      <xdr:col>28</xdr:col>
      <xdr:colOff>2053590</xdr:colOff>
      <xdr:row>4</xdr:row>
      <xdr:rowOff>117471</xdr:rowOff>
    </xdr:to>
    <xdr:pic>
      <xdr:nvPicPr>
        <xdr:cNvPr id="24" name="Picture 23" descr="images">
          <a:extLst>
            <a:ext uri="{FF2B5EF4-FFF2-40B4-BE49-F238E27FC236}">
              <a16:creationId xmlns:a16="http://schemas.microsoft.com/office/drawing/2014/main" id="{DBE832BD-6F5B-4AE3-8907-FE8160F83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170175" y="600076"/>
          <a:ext cx="1777365" cy="1480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276225</xdr:colOff>
      <xdr:row>2</xdr:row>
      <xdr:rowOff>161925</xdr:rowOff>
    </xdr:from>
    <xdr:to>
      <xdr:col>29</xdr:col>
      <xdr:colOff>1939290</xdr:colOff>
      <xdr:row>4</xdr:row>
      <xdr:rowOff>111745</xdr:rowOff>
    </xdr:to>
    <xdr:pic>
      <xdr:nvPicPr>
        <xdr:cNvPr id="25" name="Picture 24" descr="images">
          <a:extLst>
            <a:ext uri="{FF2B5EF4-FFF2-40B4-BE49-F238E27FC236}">
              <a16:creationId xmlns:a16="http://schemas.microsoft.com/office/drawing/2014/main" id="{29F601AB-11C8-4C22-A3CD-464DD0DB2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237100" y="666750"/>
          <a:ext cx="1663065" cy="140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295275</xdr:colOff>
      <xdr:row>2</xdr:row>
      <xdr:rowOff>190500</xdr:rowOff>
    </xdr:from>
    <xdr:to>
      <xdr:col>32</xdr:col>
      <xdr:colOff>1869440</xdr:colOff>
      <xdr:row>4</xdr:row>
      <xdr:rowOff>148918</xdr:rowOff>
    </xdr:to>
    <xdr:pic>
      <xdr:nvPicPr>
        <xdr:cNvPr id="26" name="Picture 25" descr="images">
          <a:extLst>
            <a:ext uri="{FF2B5EF4-FFF2-40B4-BE49-F238E27FC236}">
              <a16:creationId xmlns:a16="http://schemas.microsoft.com/office/drawing/2014/main" id="{2694A336-24F0-4C07-BF2C-484438468F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685525" y="695325"/>
          <a:ext cx="1577340" cy="1396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41</xdr:col>
      <xdr:colOff>300050</xdr:colOff>
      <xdr:row>2</xdr:row>
      <xdr:rowOff>114301</xdr:rowOff>
    </xdr:from>
    <xdr:to>
      <xdr:col>43</xdr:col>
      <xdr:colOff>92905</xdr:colOff>
      <xdr:row>4</xdr:row>
      <xdr:rowOff>72763</xdr:rowOff>
    </xdr:to>
    <xdr:pic>
      <xdr:nvPicPr>
        <xdr:cNvPr id="27" name="Picture 26" descr="images">
          <a:extLst>
            <a:ext uri="{FF2B5EF4-FFF2-40B4-BE49-F238E27FC236}">
              <a16:creationId xmlns:a16="http://schemas.microsoft.com/office/drawing/2014/main" id="{40790DE7-051D-47B7-8514-2BE1BE2068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2216300" y="619126"/>
          <a:ext cx="1833550" cy="141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352426</xdr:colOff>
      <xdr:row>2</xdr:row>
      <xdr:rowOff>19050</xdr:rowOff>
    </xdr:from>
    <xdr:to>
      <xdr:col>41</xdr:col>
      <xdr:colOff>284775</xdr:colOff>
      <xdr:row>4</xdr:row>
      <xdr:rowOff>110893</xdr:rowOff>
    </xdr:to>
    <xdr:pic>
      <xdr:nvPicPr>
        <xdr:cNvPr id="28" name="Picture 27" descr="images">
          <a:extLst>
            <a:ext uri="{FF2B5EF4-FFF2-40B4-BE49-F238E27FC236}">
              <a16:creationId xmlns:a16="http://schemas.microsoft.com/office/drawing/2014/main" id="{3F6C20ED-524D-4338-B99D-5FEA5919C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0344626" y="523875"/>
          <a:ext cx="1765936" cy="1547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390525</xdr:colOff>
      <xdr:row>2</xdr:row>
      <xdr:rowOff>76201</xdr:rowOff>
    </xdr:from>
    <xdr:to>
      <xdr:col>38</xdr:col>
      <xdr:colOff>206034</xdr:colOff>
      <xdr:row>4</xdr:row>
      <xdr:rowOff>41519</xdr:rowOff>
    </xdr:to>
    <xdr:pic>
      <xdr:nvPicPr>
        <xdr:cNvPr id="29" name="Picture 28" descr="images">
          <a:extLst>
            <a:ext uri="{FF2B5EF4-FFF2-40B4-BE49-F238E27FC236}">
              <a16:creationId xmlns:a16="http://schemas.microsoft.com/office/drawing/2014/main" id="{09818C2D-10CC-4358-8C41-5B4DE3C0AF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4610575" y="581026"/>
          <a:ext cx="1644016" cy="1423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371475</xdr:colOff>
      <xdr:row>2</xdr:row>
      <xdr:rowOff>104775</xdr:rowOff>
    </xdr:from>
    <xdr:to>
      <xdr:col>37</xdr:col>
      <xdr:colOff>169201</xdr:colOff>
      <xdr:row>4</xdr:row>
      <xdr:rowOff>41348</xdr:rowOff>
    </xdr:to>
    <xdr:pic>
      <xdr:nvPicPr>
        <xdr:cNvPr id="30" name="Picture 29" descr="images">
          <a:extLst>
            <a:ext uri="{FF2B5EF4-FFF2-40B4-BE49-F238E27FC236}">
              <a16:creationId xmlns:a16="http://schemas.microsoft.com/office/drawing/2014/main" id="{2495D74B-4ACA-45FF-AB15-EBE46ECAA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2667475" y="609600"/>
          <a:ext cx="1624964" cy="1395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361950</xdr:colOff>
      <xdr:row>2</xdr:row>
      <xdr:rowOff>19050</xdr:rowOff>
    </xdr:from>
    <xdr:to>
      <xdr:col>39</xdr:col>
      <xdr:colOff>320334</xdr:colOff>
      <xdr:row>4</xdr:row>
      <xdr:rowOff>110893</xdr:rowOff>
    </xdr:to>
    <xdr:pic>
      <xdr:nvPicPr>
        <xdr:cNvPr id="31" name="Picture 30" descr="images">
          <a:extLst>
            <a:ext uri="{FF2B5EF4-FFF2-40B4-BE49-F238E27FC236}">
              <a16:creationId xmlns:a16="http://schemas.microsoft.com/office/drawing/2014/main" id="{1D1AF144-6B8E-4FB9-BCB9-65FB64631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506050" y="523875"/>
          <a:ext cx="1786890" cy="1547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</xdr:col>
      <xdr:colOff>180975</xdr:colOff>
      <xdr:row>2</xdr:row>
      <xdr:rowOff>200026</xdr:rowOff>
    </xdr:from>
    <xdr:to>
      <xdr:col>43</xdr:col>
      <xdr:colOff>1678940</xdr:colOff>
      <xdr:row>4</xdr:row>
      <xdr:rowOff>34593</xdr:rowOff>
    </xdr:to>
    <xdr:pic>
      <xdr:nvPicPr>
        <xdr:cNvPr id="32" name="Picture 31" descr="images">
          <a:extLst>
            <a:ext uri="{FF2B5EF4-FFF2-40B4-BE49-F238E27FC236}">
              <a16:creationId xmlns:a16="http://schemas.microsoft.com/office/drawing/2014/main" id="{E09D878C-9712-460D-BC93-782A7E1E4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4516575" y="704851"/>
          <a:ext cx="1499235" cy="1291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171450</xdr:colOff>
      <xdr:row>2</xdr:row>
      <xdr:rowOff>114300</xdr:rowOff>
    </xdr:from>
    <xdr:to>
      <xdr:col>44</xdr:col>
      <xdr:colOff>1678940</xdr:colOff>
      <xdr:row>4</xdr:row>
      <xdr:rowOff>35020</xdr:rowOff>
    </xdr:to>
    <xdr:pic>
      <xdr:nvPicPr>
        <xdr:cNvPr id="33" name="Picture 32" descr="images">
          <a:extLst>
            <a:ext uri="{FF2B5EF4-FFF2-40B4-BE49-F238E27FC236}">
              <a16:creationId xmlns:a16="http://schemas.microsoft.com/office/drawing/2014/main" id="{5155CDDF-E3C5-4AB4-96D1-744F6873C7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"/>
        <a:stretch/>
      </xdr:blipFill>
      <xdr:spPr bwMode="auto">
        <a:xfrm>
          <a:off x="96250125" y="619125"/>
          <a:ext cx="1514475" cy="136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400050</xdr:colOff>
      <xdr:row>2</xdr:row>
      <xdr:rowOff>180975</xdr:rowOff>
    </xdr:from>
    <xdr:to>
      <xdr:col>26</xdr:col>
      <xdr:colOff>1977390</xdr:colOff>
      <xdr:row>4</xdr:row>
      <xdr:rowOff>110818</xdr:rowOff>
    </xdr:to>
    <xdr:pic>
      <xdr:nvPicPr>
        <xdr:cNvPr id="34" name="Picture 33" descr="images">
          <a:extLst>
            <a:ext uri="{FF2B5EF4-FFF2-40B4-BE49-F238E27FC236}">
              <a16:creationId xmlns:a16="http://schemas.microsoft.com/office/drawing/2014/main" id="{9D3623B1-BE3F-4FD4-BC43-FEED349F46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093225" y="685800"/>
          <a:ext cx="1577340" cy="1387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38</xdr:col>
      <xdr:colOff>352426</xdr:colOff>
      <xdr:row>2</xdr:row>
      <xdr:rowOff>19050</xdr:rowOff>
    </xdr:from>
    <xdr:ext cx="1771650" cy="1545993"/>
    <xdr:pic>
      <xdr:nvPicPr>
        <xdr:cNvPr id="36" name="Picture 35" descr="images">
          <a:extLst>
            <a:ext uri="{FF2B5EF4-FFF2-40B4-BE49-F238E27FC236}">
              <a16:creationId xmlns:a16="http://schemas.microsoft.com/office/drawing/2014/main" id="{F01E6756-4E1D-43B7-A9AD-72A9F56D0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496526" y="523875"/>
          <a:ext cx="1771650" cy="1545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39</xdr:col>
      <xdr:colOff>333375</xdr:colOff>
      <xdr:row>2</xdr:row>
      <xdr:rowOff>57150</xdr:rowOff>
    </xdr:from>
    <xdr:ext cx="1702785" cy="1485899"/>
    <xdr:pic>
      <xdr:nvPicPr>
        <xdr:cNvPr id="37" name="Picture 36" descr="images">
          <a:extLst>
            <a:ext uri="{FF2B5EF4-FFF2-40B4-BE49-F238E27FC236}">
              <a16:creationId xmlns:a16="http://schemas.microsoft.com/office/drawing/2014/main" id="{DE41FB01-B08E-455B-BB81-34E914D29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8401525" y="561975"/>
          <a:ext cx="1702785" cy="1485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416902</xdr:colOff>
      <xdr:row>3</xdr:row>
      <xdr:rowOff>40300</xdr:rowOff>
    </xdr:from>
    <xdr:ext cx="1450983" cy="1344489"/>
    <xdr:pic>
      <xdr:nvPicPr>
        <xdr:cNvPr id="38" name="Picture 37" descr="images">
          <a:extLst>
            <a:ext uri="{FF2B5EF4-FFF2-40B4-BE49-F238E27FC236}">
              <a16:creationId xmlns:a16="http://schemas.microsoft.com/office/drawing/2014/main" id="{FD491F37-A461-44D3-84C6-C11580F7E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199844" y="765665"/>
          <a:ext cx="1450983" cy="1344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384664</xdr:colOff>
      <xdr:row>3</xdr:row>
      <xdr:rowOff>73271</xdr:rowOff>
    </xdr:from>
    <xdr:ext cx="1344490" cy="1233692"/>
    <xdr:pic>
      <xdr:nvPicPr>
        <xdr:cNvPr id="39" name="Picture 38" descr="images">
          <a:extLst>
            <a:ext uri="{FF2B5EF4-FFF2-40B4-BE49-F238E27FC236}">
              <a16:creationId xmlns:a16="http://schemas.microsoft.com/office/drawing/2014/main" id="{CD0E1585-35CE-4BDA-813F-2B5C4D1105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291914" y="798636"/>
          <a:ext cx="1344490" cy="1233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278097</xdr:colOff>
      <xdr:row>3</xdr:row>
      <xdr:rowOff>82550</xdr:rowOff>
    </xdr:from>
    <xdr:to>
      <xdr:col>10</xdr:col>
      <xdr:colOff>1884012</xdr:colOff>
      <xdr:row>4</xdr:row>
      <xdr:rowOff>95120</xdr:rowOff>
    </xdr:to>
    <xdr:pic>
      <xdr:nvPicPr>
        <xdr:cNvPr id="43" name="Picture 42" descr="images">
          <a:extLst>
            <a:ext uri="{FF2B5EF4-FFF2-40B4-BE49-F238E27FC236}">
              <a16:creationId xmlns:a16="http://schemas.microsoft.com/office/drawing/2014/main" id="{1B2BC3B8-09A5-4B34-88ED-BC827E0AD0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001674" y="807915"/>
          <a:ext cx="1609725" cy="1247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266700</xdr:colOff>
      <xdr:row>2</xdr:row>
      <xdr:rowOff>190500</xdr:rowOff>
    </xdr:from>
    <xdr:to>
      <xdr:col>45</xdr:col>
      <xdr:colOff>1786890</xdr:colOff>
      <xdr:row>4</xdr:row>
      <xdr:rowOff>2842</xdr:rowOff>
    </xdr:to>
    <xdr:pic>
      <xdr:nvPicPr>
        <xdr:cNvPr id="44" name="Picture 43" descr="images">
          <a:extLst>
            <a:ext uri="{FF2B5EF4-FFF2-40B4-BE49-F238E27FC236}">
              <a16:creationId xmlns:a16="http://schemas.microsoft.com/office/drawing/2014/main" id="{DCE7A0D8-8B5A-4FC0-B6EB-6C8A66713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8088450" y="695325"/>
          <a:ext cx="1520190" cy="1270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345098</xdr:colOff>
      <xdr:row>3</xdr:row>
      <xdr:rowOff>92320</xdr:rowOff>
    </xdr:from>
    <xdr:to>
      <xdr:col>11</xdr:col>
      <xdr:colOff>1930058</xdr:colOff>
      <xdr:row>4</xdr:row>
      <xdr:rowOff>98540</xdr:rowOff>
    </xdr:to>
    <xdr:pic>
      <xdr:nvPicPr>
        <xdr:cNvPr id="45" name="Picture 44" descr="images">
          <a:extLst>
            <a:ext uri="{FF2B5EF4-FFF2-40B4-BE49-F238E27FC236}">
              <a16:creationId xmlns:a16="http://schemas.microsoft.com/office/drawing/2014/main" id="{6B5EF2FE-C691-4EEE-8272-912F668F8C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039617" y="817685"/>
          <a:ext cx="1590675" cy="125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161192</xdr:colOff>
      <xdr:row>3</xdr:row>
      <xdr:rowOff>161192</xdr:rowOff>
    </xdr:from>
    <xdr:to>
      <xdr:col>16</xdr:col>
      <xdr:colOff>1677865</xdr:colOff>
      <xdr:row>4</xdr:row>
      <xdr:rowOff>94281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2E88FCA-DF6F-443F-8744-97847FB3C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27404" y="886557"/>
          <a:ext cx="1516673" cy="1167529"/>
        </a:xfrm>
        <a:prstGeom prst="rect">
          <a:avLst/>
        </a:prstGeom>
      </xdr:spPr>
    </xdr:pic>
    <xdr:clientData/>
  </xdr:twoCellAnchor>
  <xdr:twoCellAnchor editAs="oneCell">
    <xdr:from>
      <xdr:col>16</xdr:col>
      <xdr:colOff>1282945</xdr:colOff>
      <xdr:row>3</xdr:row>
      <xdr:rowOff>746615</xdr:rowOff>
    </xdr:from>
    <xdr:to>
      <xdr:col>16</xdr:col>
      <xdr:colOff>2426012</xdr:colOff>
      <xdr:row>5</xdr:row>
      <xdr:rowOff>135697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9D75E82-2AB0-4F87-AE0F-583B64A54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0000" b="90000" l="10000" r="90000">
                      <a14:foregroundMark x1="31884" y1="86598" x2="76087" y2="8453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49157" y="1471980"/>
          <a:ext cx="1148782" cy="814022"/>
        </a:xfrm>
        <a:prstGeom prst="rect">
          <a:avLst/>
        </a:prstGeom>
      </xdr:spPr>
    </xdr:pic>
    <xdr:clientData/>
  </xdr:twoCellAnchor>
  <xdr:twoCellAnchor editAs="oneCell">
    <xdr:from>
      <xdr:col>2</xdr:col>
      <xdr:colOff>142143</xdr:colOff>
      <xdr:row>3</xdr:row>
      <xdr:rowOff>113567</xdr:rowOff>
    </xdr:from>
    <xdr:to>
      <xdr:col>2</xdr:col>
      <xdr:colOff>1773842</xdr:colOff>
      <xdr:row>4</xdr:row>
      <xdr:rowOff>168812</xdr:rowOff>
    </xdr:to>
    <xdr:pic>
      <xdr:nvPicPr>
        <xdr:cNvPr id="48" name="Picture 47" descr="images">
          <a:extLst>
            <a:ext uri="{FF2B5EF4-FFF2-40B4-BE49-F238E27FC236}">
              <a16:creationId xmlns:a16="http://schemas.microsoft.com/office/drawing/2014/main" id="{673CA076-8400-4F3B-84C5-00EA147977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23393" y="838932"/>
          <a:ext cx="1635509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43961</xdr:colOff>
      <xdr:row>3</xdr:row>
      <xdr:rowOff>2199</xdr:rowOff>
    </xdr:from>
    <xdr:to>
      <xdr:col>4</xdr:col>
      <xdr:colOff>18541</xdr:colOff>
      <xdr:row>4</xdr:row>
      <xdr:rowOff>172330</xdr:rowOff>
    </xdr:to>
    <xdr:pic>
      <xdr:nvPicPr>
        <xdr:cNvPr id="49" name="Picture 48" descr="images">
          <a:extLst>
            <a:ext uri="{FF2B5EF4-FFF2-40B4-BE49-F238E27FC236}">
              <a16:creationId xmlns:a16="http://schemas.microsoft.com/office/drawing/2014/main" id="{4CE6F054-740E-432C-8711-10E996EEF0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64269" y="727564"/>
          <a:ext cx="1809827" cy="1404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1795055</xdr:colOff>
      <xdr:row>2</xdr:row>
      <xdr:rowOff>144868</xdr:rowOff>
    </xdr:from>
    <xdr:to>
      <xdr:col>6</xdr:col>
      <xdr:colOff>36634</xdr:colOff>
      <xdr:row>5</xdr:row>
      <xdr:rowOff>93520</xdr:rowOff>
    </xdr:to>
    <xdr:pic>
      <xdr:nvPicPr>
        <xdr:cNvPr id="50" name="Picture 49" descr="images">
          <a:extLst>
            <a:ext uri="{FF2B5EF4-FFF2-40B4-BE49-F238E27FC236}">
              <a16:creationId xmlns:a16="http://schemas.microsoft.com/office/drawing/2014/main" id="{F450E3CA-1040-43E1-B7BF-57CB250A5C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15363" y="650426"/>
          <a:ext cx="1992963" cy="1601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94520</xdr:colOff>
      <xdr:row>2</xdr:row>
      <xdr:rowOff>173648</xdr:rowOff>
    </xdr:from>
    <xdr:to>
      <xdr:col>33</xdr:col>
      <xdr:colOff>2494730</xdr:colOff>
      <xdr:row>5</xdr:row>
      <xdr:rowOff>21688</xdr:rowOff>
    </xdr:to>
    <xdr:pic>
      <xdr:nvPicPr>
        <xdr:cNvPr id="51" name="Picture 50" descr="images">
          <a:extLst>
            <a:ext uri="{FF2B5EF4-FFF2-40B4-BE49-F238E27FC236}">
              <a16:creationId xmlns:a16="http://schemas.microsoft.com/office/drawing/2014/main" id="{B606EBE6-CC1A-44D2-B521-3D294B2B79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178828" y="679206"/>
          <a:ext cx="2396400" cy="1504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2510204</xdr:colOff>
      <xdr:row>1</xdr:row>
      <xdr:rowOff>156063</xdr:rowOff>
    </xdr:from>
    <xdr:to>
      <xdr:col>36</xdr:col>
      <xdr:colOff>245599</xdr:colOff>
      <xdr:row>4</xdr:row>
      <xdr:rowOff>187353</xdr:rowOff>
    </xdr:to>
    <xdr:pic>
      <xdr:nvPicPr>
        <xdr:cNvPr id="52" name="Picture 51" descr="images">
          <a:extLst>
            <a:ext uri="{FF2B5EF4-FFF2-40B4-BE49-F238E27FC236}">
              <a16:creationId xmlns:a16="http://schemas.microsoft.com/office/drawing/2014/main" id="{3131589E-777C-4DAF-883B-71F688612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594512" y="441813"/>
          <a:ext cx="2941027" cy="170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114301</xdr:colOff>
      <xdr:row>2</xdr:row>
      <xdr:rowOff>171450</xdr:rowOff>
    </xdr:from>
    <xdr:to>
      <xdr:col>30</xdr:col>
      <xdr:colOff>2007430</xdr:colOff>
      <xdr:row>4</xdr:row>
      <xdr:rowOff>148590</xdr:rowOff>
    </xdr:to>
    <xdr:pic>
      <xdr:nvPicPr>
        <xdr:cNvPr id="53" name="Picture 52" descr="images">
          <a:extLst>
            <a:ext uri="{FF2B5EF4-FFF2-40B4-BE49-F238E27FC236}">
              <a16:creationId xmlns:a16="http://schemas.microsoft.com/office/drawing/2014/main" id="{6A441A59-1A22-4CD1-83A6-0E31AD2717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5006876" y="676275"/>
          <a:ext cx="1898844" cy="143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262467</xdr:colOff>
      <xdr:row>2</xdr:row>
      <xdr:rowOff>155167</xdr:rowOff>
    </xdr:from>
    <xdr:to>
      <xdr:col>19</xdr:col>
      <xdr:colOff>2003214</xdr:colOff>
      <xdr:row>4</xdr:row>
      <xdr:rowOff>77713</xdr:rowOff>
    </xdr:to>
    <xdr:pic>
      <xdr:nvPicPr>
        <xdr:cNvPr id="54" name="Picture 53" descr="images">
          <a:extLst>
            <a:ext uri="{FF2B5EF4-FFF2-40B4-BE49-F238E27FC236}">
              <a16:creationId xmlns:a16="http://schemas.microsoft.com/office/drawing/2014/main" id="{6C9B306B-3F6F-4E83-85F0-73C59DB60F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266467" y="660725"/>
          <a:ext cx="1744557" cy="1380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345098</xdr:colOff>
      <xdr:row>3</xdr:row>
      <xdr:rowOff>92320</xdr:rowOff>
    </xdr:from>
    <xdr:ext cx="1590675" cy="1252090"/>
    <xdr:pic>
      <xdr:nvPicPr>
        <xdr:cNvPr id="55" name="Picture 54" descr="images">
          <a:extLst>
            <a:ext uri="{FF2B5EF4-FFF2-40B4-BE49-F238E27FC236}">
              <a16:creationId xmlns:a16="http://schemas.microsoft.com/office/drawing/2014/main" id="{8F3BED8D-E278-40FC-9B11-CBAE2549B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7775848" y="816220"/>
          <a:ext cx="1590675" cy="125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31</xdr:col>
      <xdr:colOff>168275</xdr:colOff>
      <xdr:row>2</xdr:row>
      <xdr:rowOff>76200</xdr:rowOff>
    </xdr:from>
    <xdr:to>
      <xdr:col>31</xdr:col>
      <xdr:colOff>2266950</xdr:colOff>
      <xdr:row>4</xdr:row>
      <xdr:rowOff>180023</xdr:rowOff>
    </xdr:to>
    <xdr:pic>
      <xdr:nvPicPr>
        <xdr:cNvPr id="56" name="Picture 55" descr="images">
          <a:extLst>
            <a:ext uri="{FF2B5EF4-FFF2-40B4-BE49-F238E27FC236}">
              <a16:creationId xmlns:a16="http://schemas.microsoft.com/office/drawing/2014/main" id="{1DF4908F-1C87-45D4-888A-DD9A6AE67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27775" y="581025"/>
          <a:ext cx="2089150" cy="1566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390524</xdr:colOff>
      <xdr:row>2</xdr:row>
      <xdr:rowOff>85725</xdr:rowOff>
    </xdr:from>
    <xdr:to>
      <xdr:col>1</xdr:col>
      <xdr:colOff>1390650</xdr:colOff>
      <xdr:row>3</xdr:row>
      <xdr:rowOff>363855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919F97-8020-4736-A338-C36289EEB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3903" t="45461" r="45360" b="997"/>
        <a:stretch/>
      </xdr:blipFill>
      <xdr:spPr>
        <a:xfrm>
          <a:off x="495299" y="590550"/>
          <a:ext cx="990601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254634</xdr:colOff>
      <xdr:row>3</xdr:row>
      <xdr:rowOff>361949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DFFD4B69-9760-4BE8-AB57-979741072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5124" cy="1095374"/>
        </a:xfrm>
        <a:prstGeom prst="rect">
          <a:avLst/>
        </a:prstGeom>
      </xdr:spPr>
    </xdr:pic>
    <xdr:clientData/>
  </xdr:twoCellAnchor>
  <xdr:twoCellAnchor editAs="oneCell">
    <xdr:from>
      <xdr:col>1</xdr:col>
      <xdr:colOff>335160</xdr:colOff>
      <xdr:row>1</xdr:row>
      <xdr:rowOff>9525</xdr:rowOff>
    </xdr:from>
    <xdr:to>
      <xdr:col>1</xdr:col>
      <xdr:colOff>1391185</xdr:colOff>
      <xdr:row>2</xdr:row>
      <xdr:rowOff>133350</xdr:rowOff>
    </xdr:to>
    <xdr:pic>
      <xdr:nvPicPr>
        <xdr:cNvPr id="58" name="Picture 57" descr="Logo - with the red dot">
          <a:extLst>
            <a:ext uri="{FF2B5EF4-FFF2-40B4-BE49-F238E27FC236}">
              <a16:creationId xmlns:a16="http://schemas.microsoft.com/office/drawing/2014/main" id="{AE1006AE-9369-479C-9D50-D9252B540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935" y="295275"/>
          <a:ext cx="10522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71474" cy="1114424"/>
    <xdr:pic>
      <xdr:nvPicPr>
        <xdr:cNvPr id="5" name="Picture 4">
          <a:extLst>
            <a:ext uri="{FF2B5EF4-FFF2-40B4-BE49-F238E27FC236}">
              <a16:creationId xmlns:a16="http://schemas.microsoft.com/office/drawing/2014/main" id="{5FBD8CDA-3FEE-4C0B-A729-0C4DC7B2E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1474" cy="1114424"/>
        </a:xfrm>
        <a:prstGeom prst="rect">
          <a:avLst/>
        </a:prstGeom>
      </xdr:spPr>
    </xdr:pic>
    <xdr:clientData/>
  </xdr:oneCellAnchor>
  <xdr:twoCellAnchor editAs="oneCell">
    <xdr:from>
      <xdr:col>5</xdr:col>
      <xdr:colOff>470735</xdr:colOff>
      <xdr:row>39</xdr:row>
      <xdr:rowOff>20554</xdr:rowOff>
    </xdr:from>
    <xdr:to>
      <xdr:col>6</xdr:col>
      <xdr:colOff>288924</xdr:colOff>
      <xdr:row>39</xdr:row>
      <xdr:rowOff>186979</xdr:rowOff>
    </xdr:to>
    <xdr:sp macro="" textlink="">
      <xdr:nvSpPr>
        <xdr:cNvPr id="6" name="AutoShape 2" descr="Label Energy Star">
          <a:extLst>
            <a:ext uri="{FF2B5EF4-FFF2-40B4-BE49-F238E27FC236}">
              <a16:creationId xmlns:a16="http://schemas.microsoft.com/office/drawing/2014/main" id="{6720D0EA-2F91-45DF-BCE4-2D8D6993D88A}"/>
            </a:ext>
          </a:extLst>
        </xdr:cNvPr>
        <xdr:cNvSpPr>
          <a:spLocks noChangeAspect="1" noChangeArrowheads="1"/>
        </xdr:cNvSpPr>
      </xdr:nvSpPr>
      <xdr:spPr bwMode="auto">
        <a:xfrm>
          <a:off x="2909135" y="14698579"/>
          <a:ext cx="297504" cy="15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470735</xdr:colOff>
      <xdr:row>37</xdr:row>
      <xdr:rowOff>20554</xdr:rowOff>
    </xdr:from>
    <xdr:ext cx="297504" cy="156900"/>
    <xdr:sp macro="" textlink="">
      <xdr:nvSpPr>
        <xdr:cNvPr id="7" name="AutoShape 2" descr="Label Energy Star">
          <a:extLst>
            <a:ext uri="{FF2B5EF4-FFF2-40B4-BE49-F238E27FC236}">
              <a16:creationId xmlns:a16="http://schemas.microsoft.com/office/drawing/2014/main" id="{6F62D54A-9A6C-42CD-8257-D09B2C5C8262}"/>
            </a:ext>
          </a:extLst>
        </xdr:cNvPr>
        <xdr:cNvSpPr>
          <a:spLocks noChangeAspect="1" noChangeArrowheads="1"/>
        </xdr:cNvSpPr>
      </xdr:nvSpPr>
      <xdr:spPr bwMode="auto">
        <a:xfrm>
          <a:off x="2909135" y="14165179"/>
          <a:ext cx="297504" cy="15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61950" cy="1085850"/>
    <xdr:pic>
      <xdr:nvPicPr>
        <xdr:cNvPr id="2" name="Picture 1">
          <a:extLst>
            <a:ext uri="{FF2B5EF4-FFF2-40B4-BE49-F238E27FC236}">
              <a16:creationId xmlns:a16="http://schemas.microsoft.com/office/drawing/2014/main" id="{32CB404A-DB3F-4309-823C-E71B05C74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  <xdr:twoCellAnchor editAs="oneCell">
    <xdr:from>
      <xdr:col>5</xdr:col>
      <xdr:colOff>470735</xdr:colOff>
      <xdr:row>35</xdr:row>
      <xdr:rowOff>20554</xdr:rowOff>
    </xdr:from>
    <xdr:to>
      <xdr:col>6</xdr:col>
      <xdr:colOff>310624</xdr:colOff>
      <xdr:row>35</xdr:row>
      <xdr:rowOff>186979</xdr:rowOff>
    </xdr:to>
    <xdr:sp macro="" textlink="">
      <xdr:nvSpPr>
        <xdr:cNvPr id="3" name="AutoShape 2" descr="Label Energy Star">
          <a:extLst>
            <a:ext uri="{FF2B5EF4-FFF2-40B4-BE49-F238E27FC236}">
              <a16:creationId xmlns:a16="http://schemas.microsoft.com/office/drawing/2014/main" id="{23290B04-6B91-43B3-83C3-0D6FF38D3374}"/>
            </a:ext>
          </a:extLst>
        </xdr:cNvPr>
        <xdr:cNvSpPr>
          <a:spLocks noChangeAspect="1" noChangeArrowheads="1"/>
        </xdr:cNvSpPr>
      </xdr:nvSpPr>
      <xdr:spPr bwMode="auto">
        <a:xfrm>
          <a:off x="2690060" y="11650579"/>
          <a:ext cx="302059" cy="1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470735</xdr:colOff>
      <xdr:row>34</xdr:row>
      <xdr:rowOff>20554</xdr:rowOff>
    </xdr:from>
    <xdr:ext cx="297504" cy="156900"/>
    <xdr:sp macro="" textlink="">
      <xdr:nvSpPr>
        <xdr:cNvPr id="4" name="AutoShape 2" descr="Label Energy Star">
          <a:extLst>
            <a:ext uri="{FF2B5EF4-FFF2-40B4-BE49-F238E27FC236}">
              <a16:creationId xmlns:a16="http://schemas.microsoft.com/office/drawing/2014/main" id="{B979DB9D-4A97-4EF1-9155-1877043EE66A}"/>
            </a:ext>
          </a:extLst>
        </xdr:cNvPr>
        <xdr:cNvSpPr>
          <a:spLocks noChangeAspect="1" noChangeArrowheads="1"/>
        </xdr:cNvSpPr>
      </xdr:nvSpPr>
      <xdr:spPr bwMode="auto">
        <a:xfrm>
          <a:off x="2690060" y="11126704"/>
          <a:ext cx="297504" cy="15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eprel.ec.europa.eu/qr/358647" TargetMode="External"/><Relationship Id="rId13" Type="http://schemas.openxmlformats.org/officeDocument/2006/relationships/hyperlink" Target="https://eprel.ec.europa.eu/qr/359964" TargetMode="External"/><Relationship Id="rId18" Type="http://schemas.openxmlformats.org/officeDocument/2006/relationships/hyperlink" Target="https://eprel.ec.europa.eu/qr/297937" TargetMode="External"/><Relationship Id="rId26" Type="http://schemas.openxmlformats.org/officeDocument/2006/relationships/hyperlink" Target="https://eprel.ec.europa.eu/qr/371704" TargetMode="External"/><Relationship Id="rId39" Type="http://schemas.openxmlformats.org/officeDocument/2006/relationships/drawing" Target="../drawings/drawing3.xml"/><Relationship Id="rId3" Type="http://schemas.openxmlformats.org/officeDocument/2006/relationships/hyperlink" Target="https://eprel.ec.europa.eu/qr/391335" TargetMode="External"/><Relationship Id="rId21" Type="http://schemas.openxmlformats.org/officeDocument/2006/relationships/hyperlink" Target="https://eprel.ec.europa.eu/qr/390253" TargetMode="External"/><Relationship Id="rId34" Type="http://schemas.openxmlformats.org/officeDocument/2006/relationships/hyperlink" Target="https://eprel.ec.europa.eu/qr/642408" TargetMode="External"/><Relationship Id="rId7" Type="http://schemas.openxmlformats.org/officeDocument/2006/relationships/hyperlink" Target="https://eprel.ec.europa.eu/qr/340094" TargetMode="External"/><Relationship Id="rId12" Type="http://schemas.openxmlformats.org/officeDocument/2006/relationships/hyperlink" Target="https://eprel.ec.europa.eu/qr/386783" TargetMode="External"/><Relationship Id="rId17" Type="http://schemas.openxmlformats.org/officeDocument/2006/relationships/hyperlink" Target="https://eprel.ec.europa.eu/qr/297939" TargetMode="External"/><Relationship Id="rId25" Type="http://schemas.openxmlformats.org/officeDocument/2006/relationships/hyperlink" Target="https://eprel.ec.europa.eu/qr/297924" TargetMode="External"/><Relationship Id="rId33" Type="http://schemas.openxmlformats.org/officeDocument/2006/relationships/hyperlink" Target="https://eprel.ec.europa.eu/qr/363233" TargetMode="External"/><Relationship Id="rId38" Type="http://schemas.openxmlformats.org/officeDocument/2006/relationships/printerSettings" Target="../printerSettings/printerSettings3.bin"/><Relationship Id="rId2" Type="http://schemas.openxmlformats.org/officeDocument/2006/relationships/hyperlink" Target="https://eprel.ec.europa.eu/qr/391341" TargetMode="External"/><Relationship Id="rId16" Type="http://schemas.openxmlformats.org/officeDocument/2006/relationships/hyperlink" Target="https://eprel.ec.europa.eu/qr/385624" TargetMode="External"/><Relationship Id="rId20" Type="http://schemas.openxmlformats.org/officeDocument/2006/relationships/hyperlink" Target="https://eprel.ec.europa.eu/qr/385625" TargetMode="External"/><Relationship Id="rId29" Type="http://schemas.openxmlformats.org/officeDocument/2006/relationships/hyperlink" Target="https://eprel.ec.europa.eu/qr/371710" TargetMode="External"/><Relationship Id="rId1" Type="http://schemas.openxmlformats.org/officeDocument/2006/relationships/hyperlink" Target="https://eprel.ec.europa.eu/qr/420485" TargetMode="External"/><Relationship Id="rId6" Type="http://schemas.openxmlformats.org/officeDocument/2006/relationships/hyperlink" Target="https://eprel.ec.europa.eu/qr/297941" TargetMode="External"/><Relationship Id="rId11" Type="http://schemas.openxmlformats.org/officeDocument/2006/relationships/hyperlink" Target="https://eprel.ec.europa.eu/qr/371703" TargetMode="External"/><Relationship Id="rId24" Type="http://schemas.openxmlformats.org/officeDocument/2006/relationships/hyperlink" Target="https://eprel.ec.europa.eu/qr/387242" TargetMode="External"/><Relationship Id="rId32" Type="http://schemas.openxmlformats.org/officeDocument/2006/relationships/hyperlink" Target="https://eprel.ec.europa.eu/qr/336394" TargetMode="External"/><Relationship Id="rId37" Type="http://schemas.openxmlformats.org/officeDocument/2006/relationships/hyperlink" Target="https://eprel.ec.europa.eu/qr/642408" TargetMode="External"/><Relationship Id="rId5" Type="http://schemas.openxmlformats.org/officeDocument/2006/relationships/hyperlink" Target="https://eprel.ec.europa.eu/qr/340066" TargetMode="External"/><Relationship Id="rId15" Type="http://schemas.openxmlformats.org/officeDocument/2006/relationships/hyperlink" Target="https://eprel.ec.europa.eu/qr/380399" TargetMode="External"/><Relationship Id="rId23" Type="http://schemas.openxmlformats.org/officeDocument/2006/relationships/hyperlink" Target="https://eprel.ec.europa.eu/screen/product/electronicdisplays/340075" TargetMode="External"/><Relationship Id="rId28" Type="http://schemas.openxmlformats.org/officeDocument/2006/relationships/hyperlink" Target="https://eprel.ec.europa.eu/qr/371706" TargetMode="External"/><Relationship Id="rId36" Type="http://schemas.openxmlformats.org/officeDocument/2006/relationships/hyperlink" Target="https://eprel.ec.europa.eu/qr/550429" TargetMode="External"/><Relationship Id="rId10" Type="http://schemas.openxmlformats.org/officeDocument/2006/relationships/hyperlink" Target="https://eprel.ec.europa.eu/qr/340068" TargetMode="External"/><Relationship Id="rId19" Type="http://schemas.openxmlformats.org/officeDocument/2006/relationships/hyperlink" Target="https://eprel.ec.europa.eu/qr/363230" TargetMode="External"/><Relationship Id="rId31" Type="http://schemas.openxmlformats.org/officeDocument/2006/relationships/hyperlink" Target="https://eprel.ec.europa.eu/qr/371711" TargetMode="External"/><Relationship Id="rId4" Type="http://schemas.openxmlformats.org/officeDocument/2006/relationships/hyperlink" Target="https://eprel.ec.europa.eu/qr/296229" TargetMode="External"/><Relationship Id="rId9" Type="http://schemas.openxmlformats.org/officeDocument/2006/relationships/hyperlink" Target="https://eprel.ec.europa.eu/qr/385670" TargetMode="External"/><Relationship Id="rId14" Type="http://schemas.openxmlformats.org/officeDocument/2006/relationships/hyperlink" Target="https://eprel.ec.europa.eu/qr/385517" TargetMode="External"/><Relationship Id="rId22" Type="http://schemas.openxmlformats.org/officeDocument/2006/relationships/hyperlink" Target="https://eprel.ec.europa.eu/screen/product/electronicdisplays/340076" TargetMode="External"/><Relationship Id="rId27" Type="http://schemas.openxmlformats.org/officeDocument/2006/relationships/hyperlink" Target="https://eprel.ec.europa.eu/qr/371705" TargetMode="External"/><Relationship Id="rId30" Type="http://schemas.openxmlformats.org/officeDocument/2006/relationships/hyperlink" Target="https://eprel.ec.europa.eu/qr/371707" TargetMode="External"/><Relationship Id="rId35" Type="http://schemas.openxmlformats.org/officeDocument/2006/relationships/hyperlink" Target="https://eprel.ec.europa.eu/qr/573029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eprel.ec.europa.eu/qr/358647" TargetMode="External"/><Relationship Id="rId13" Type="http://schemas.openxmlformats.org/officeDocument/2006/relationships/hyperlink" Target="https://eprel.ec.europa.eu/qr/359964" TargetMode="External"/><Relationship Id="rId18" Type="http://schemas.openxmlformats.org/officeDocument/2006/relationships/hyperlink" Target="https://eprel.ec.europa.eu/qr/297937" TargetMode="External"/><Relationship Id="rId26" Type="http://schemas.openxmlformats.org/officeDocument/2006/relationships/hyperlink" Target="https://eprel.ec.europa.eu/qr/371704" TargetMode="External"/><Relationship Id="rId39" Type="http://schemas.openxmlformats.org/officeDocument/2006/relationships/hyperlink" Target="https://eprel.ec.europa.eu/screen/product/electronicdisplays/428972" TargetMode="External"/><Relationship Id="rId3" Type="http://schemas.openxmlformats.org/officeDocument/2006/relationships/hyperlink" Target="https://eprel.ec.europa.eu/qr/391335" TargetMode="External"/><Relationship Id="rId21" Type="http://schemas.openxmlformats.org/officeDocument/2006/relationships/hyperlink" Target="https://eprel.ec.europa.eu/qr/390253" TargetMode="External"/><Relationship Id="rId34" Type="http://schemas.openxmlformats.org/officeDocument/2006/relationships/hyperlink" Target="https://eprel.ec.europa.eu/qr/642408" TargetMode="External"/><Relationship Id="rId42" Type="http://schemas.openxmlformats.org/officeDocument/2006/relationships/drawing" Target="../drawings/drawing4.xml"/><Relationship Id="rId7" Type="http://schemas.openxmlformats.org/officeDocument/2006/relationships/hyperlink" Target="https://eprel.ec.europa.eu/qr/340094" TargetMode="External"/><Relationship Id="rId12" Type="http://schemas.openxmlformats.org/officeDocument/2006/relationships/hyperlink" Target="https://eprel.ec.europa.eu/qr/386783" TargetMode="External"/><Relationship Id="rId17" Type="http://schemas.openxmlformats.org/officeDocument/2006/relationships/hyperlink" Target="https://eprel.ec.europa.eu/qr/297939" TargetMode="External"/><Relationship Id="rId25" Type="http://schemas.openxmlformats.org/officeDocument/2006/relationships/hyperlink" Target="https://eprel.ec.europa.eu/qr/297924" TargetMode="External"/><Relationship Id="rId33" Type="http://schemas.openxmlformats.org/officeDocument/2006/relationships/hyperlink" Target="https://eprel.ec.europa.eu/qr/363233" TargetMode="External"/><Relationship Id="rId38" Type="http://schemas.openxmlformats.org/officeDocument/2006/relationships/hyperlink" Target="https://eprel.ec.europa.eu/screen/product/electronicdisplays/724811" TargetMode="External"/><Relationship Id="rId2" Type="http://schemas.openxmlformats.org/officeDocument/2006/relationships/hyperlink" Target="https://eprel.ec.europa.eu/qr/391341" TargetMode="External"/><Relationship Id="rId16" Type="http://schemas.openxmlformats.org/officeDocument/2006/relationships/hyperlink" Target="https://eprel.ec.europa.eu/qr/385624" TargetMode="External"/><Relationship Id="rId20" Type="http://schemas.openxmlformats.org/officeDocument/2006/relationships/hyperlink" Target="https://eprel.ec.europa.eu/qr/385625" TargetMode="External"/><Relationship Id="rId29" Type="http://schemas.openxmlformats.org/officeDocument/2006/relationships/hyperlink" Target="https://eprel.ec.europa.eu/qr/371710" TargetMode="External"/><Relationship Id="rId41" Type="http://schemas.openxmlformats.org/officeDocument/2006/relationships/printerSettings" Target="../printerSettings/printerSettings4.bin"/><Relationship Id="rId1" Type="http://schemas.openxmlformats.org/officeDocument/2006/relationships/hyperlink" Target="https://eprel.ec.europa.eu/qr/420485" TargetMode="External"/><Relationship Id="rId6" Type="http://schemas.openxmlformats.org/officeDocument/2006/relationships/hyperlink" Target="https://eprel.ec.europa.eu/qr/297941" TargetMode="External"/><Relationship Id="rId11" Type="http://schemas.openxmlformats.org/officeDocument/2006/relationships/hyperlink" Target="https://eprel.ec.europa.eu/qr/371703" TargetMode="External"/><Relationship Id="rId24" Type="http://schemas.openxmlformats.org/officeDocument/2006/relationships/hyperlink" Target="https://eprel.ec.europa.eu/qr/387242" TargetMode="External"/><Relationship Id="rId32" Type="http://schemas.openxmlformats.org/officeDocument/2006/relationships/hyperlink" Target="https://eprel.ec.europa.eu/qr/336394" TargetMode="External"/><Relationship Id="rId37" Type="http://schemas.openxmlformats.org/officeDocument/2006/relationships/hyperlink" Target="https://eprel.ec.europa.eu/screen/product/electronicdisplays/701048" TargetMode="External"/><Relationship Id="rId40" Type="http://schemas.openxmlformats.org/officeDocument/2006/relationships/hyperlink" Target="https://eprel.ec.europa.eu/screen/product/electronicdisplays/1131375?navigatingfrom=qr" TargetMode="External"/><Relationship Id="rId5" Type="http://schemas.openxmlformats.org/officeDocument/2006/relationships/hyperlink" Target="https://eprel.ec.europa.eu/qr/340066" TargetMode="External"/><Relationship Id="rId15" Type="http://schemas.openxmlformats.org/officeDocument/2006/relationships/hyperlink" Target="https://eprel.ec.europa.eu/qr/380399" TargetMode="External"/><Relationship Id="rId23" Type="http://schemas.openxmlformats.org/officeDocument/2006/relationships/hyperlink" Target="https://eprel.ec.europa.eu/screen/product/electronicdisplays/340075" TargetMode="External"/><Relationship Id="rId28" Type="http://schemas.openxmlformats.org/officeDocument/2006/relationships/hyperlink" Target="https://eprel.ec.europa.eu/qr/371706" TargetMode="External"/><Relationship Id="rId36" Type="http://schemas.openxmlformats.org/officeDocument/2006/relationships/hyperlink" Target="https://eprel.ec.europa.eu/qr/550429" TargetMode="External"/><Relationship Id="rId10" Type="http://schemas.openxmlformats.org/officeDocument/2006/relationships/hyperlink" Target="https://eprel.ec.europa.eu/qr/340068" TargetMode="External"/><Relationship Id="rId19" Type="http://schemas.openxmlformats.org/officeDocument/2006/relationships/hyperlink" Target="https://eprel.ec.europa.eu/qr/363230" TargetMode="External"/><Relationship Id="rId31" Type="http://schemas.openxmlformats.org/officeDocument/2006/relationships/hyperlink" Target="https://eprel.ec.europa.eu/qr/371711" TargetMode="External"/><Relationship Id="rId4" Type="http://schemas.openxmlformats.org/officeDocument/2006/relationships/hyperlink" Target="https://eprel.ec.europa.eu/qr/296229" TargetMode="External"/><Relationship Id="rId9" Type="http://schemas.openxmlformats.org/officeDocument/2006/relationships/hyperlink" Target="https://eprel.ec.europa.eu/qr/385670" TargetMode="External"/><Relationship Id="rId14" Type="http://schemas.openxmlformats.org/officeDocument/2006/relationships/hyperlink" Target="https://eprel.ec.europa.eu/qr/385517" TargetMode="External"/><Relationship Id="rId22" Type="http://schemas.openxmlformats.org/officeDocument/2006/relationships/hyperlink" Target="https://eprel.ec.europa.eu/screen/product/electronicdisplays/340076" TargetMode="External"/><Relationship Id="rId27" Type="http://schemas.openxmlformats.org/officeDocument/2006/relationships/hyperlink" Target="https://eprel.ec.europa.eu/qr/371705" TargetMode="External"/><Relationship Id="rId30" Type="http://schemas.openxmlformats.org/officeDocument/2006/relationships/hyperlink" Target="https://eprel.ec.europa.eu/qr/371707" TargetMode="External"/><Relationship Id="rId35" Type="http://schemas.openxmlformats.org/officeDocument/2006/relationships/hyperlink" Target="https://eprel.ec.europa.eu/qr/573029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eprel.ec.europa.eu/qr/358647" TargetMode="External"/><Relationship Id="rId13" Type="http://schemas.openxmlformats.org/officeDocument/2006/relationships/hyperlink" Target="https://eprel.ec.europa.eu/qr/359964" TargetMode="External"/><Relationship Id="rId18" Type="http://schemas.openxmlformats.org/officeDocument/2006/relationships/hyperlink" Target="https://eprel.ec.europa.eu/qr/297937" TargetMode="External"/><Relationship Id="rId26" Type="http://schemas.openxmlformats.org/officeDocument/2006/relationships/hyperlink" Target="https://eprel.ec.europa.eu/qr/371704" TargetMode="External"/><Relationship Id="rId39" Type="http://schemas.openxmlformats.org/officeDocument/2006/relationships/hyperlink" Target="https://eprel.ec.europa.eu/screen/product/electronicdisplays/428972" TargetMode="External"/><Relationship Id="rId3" Type="http://schemas.openxmlformats.org/officeDocument/2006/relationships/hyperlink" Target="https://eprel.ec.europa.eu/qr/391335" TargetMode="External"/><Relationship Id="rId21" Type="http://schemas.openxmlformats.org/officeDocument/2006/relationships/hyperlink" Target="https://eprel.ec.europa.eu/qr/390253" TargetMode="External"/><Relationship Id="rId34" Type="http://schemas.openxmlformats.org/officeDocument/2006/relationships/hyperlink" Target="https://eprel.ec.europa.eu/qr/642408" TargetMode="External"/><Relationship Id="rId42" Type="http://schemas.openxmlformats.org/officeDocument/2006/relationships/drawing" Target="../drawings/drawing5.xml"/><Relationship Id="rId7" Type="http://schemas.openxmlformats.org/officeDocument/2006/relationships/hyperlink" Target="https://eprel.ec.europa.eu/qr/340094" TargetMode="External"/><Relationship Id="rId12" Type="http://schemas.openxmlformats.org/officeDocument/2006/relationships/hyperlink" Target="https://eprel.ec.europa.eu/qr/386783" TargetMode="External"/><Relationship Id="rId17" Type="http://schemas.openxmlformats.org/officeDocument/2006/relationships/hyperlink" Target="https://eprel.ec.europa.eu/qr/297939" TargetMode="External"/><Relationship Id="rId25" Type="http://schemas.openxmlformats.org/officeDocument/2006/relationships/hyperlink" Target="https://eprel.ec.europa.eu/qr/297924" TargetMode="External"/><Relationship Id="rId33" Type="http://schemas.openxmlformats.org/officeDocument/2006/relationships/hyperlink" Target="https://eprel.ec.europa.eu/qr/363233" TargetMode="External"/><Relationship Id="rId38" Type="http://schemas.openxmlformats.org/officeDocument/2006/relationships/hyperlink" Target="https://eprel.ec.europa.eu/screen/product/electronicdisplays/724811" TargetMode="External"/><Relationship Id="rId2" Type="http://schemas.openxmlformats.org/officeDocument/2006/relationships/hyperlink" Target="https://eprel.ec.europa.eu/qr/391341" TargetMode="External"/><Relationship Id="rId16" Type="http://schemas.openxmlformats.org/officeDocument/2006/relationships/hyperlink" Target="https://eprel.ec.europa.eu/qr/385624" TargetMode="External"/><Relationship Id="rId20" Type="http://schemas.openxmlformats.org/officeDocument/2006/relationships/hyperlink" Target="https://eprel.ec.europa.eu/qr/385625" TargetMode="External"/><Relationship Id="rId29" Type="http://schemas.openxmlformats.org/officeDocument/2006/relationships/hyperlink" Target="https://eprel.ec.europa.eu/qr/371710" TargetMode="External"/><Relationship Id="rId41" Type="http://schemas.openxmlformats.org/officeDocument/2006/relationships/printerSettings" Target="../printerSettings/printerSettings5.bin"/><Relationship Id="rId1" Type="http://schemas.openxmlformats.org/officeDocument/2006/relationships/hyperlink" Target="https://eprel.ec.europa.eu/qr/420485" TargetMode="External"/><Relationship Id="rId6" Type="http://schemas.openxmlformats.org/officeDocument/2006/relationships/hyperlink" Target="https://eprel.ec.europa.eu/qr/297941" TargetMode="External"/><Relationship Id="rId11" Type="http://schemas.openxmlformats.org/officeDocument/2006/relationships/hyperlink" Target="https://eprel.ec.europa.eu/qr/371703" TargetMode="External"/><Relationship Id="rId24" Type="http://schemas.openxmlformats.org/officeDocument/2006/relationships/hyperlink" Target="https://eprel.ec.europa.eu/qr/387242" TargetMode="External"/><Relationship Id="rId32" Type="http://schemas.openxmlformats.org/officeDocument/2006/relationships/hyperlink" Target="https://eprel.ec.europa.eu/qr/336394" TargetMode="External"/><Relationship Id="rId37" Type="http://schemas.openxmlformats.org/officeDocument/2006/relationships/hyperlink" Target="https://eprel.ec.europa.eu/screen/product/electronicdisplays/701048" TargetMode="External"/><Relationship Id="rId40" Type="http://schemas.openxmlformats.org/officeDocument/2006/relationships/hyperlink" Target="https://eprel.ec.europa.eu/qr/642408" TargetMode="External"/><Relationship Id="rId5" Type="http://schemas.openxmlformats.org/officeDocument/2006/relationships/hyperlink" Target="https://eprel.ec.europa.eu/qr/340066" TargetMode="External"/><Relationship Id="rId15" Type="http://schemas.openxmlformats.org/officeDocument/2006/relationships/hyperlink" Target="https://eprel.ec.europa.eu/qr/380399" TargetMode="External"/><Relationship Id="rId23" Type="http://schemas.openxmlformats.org/officeDocument/2006/relationships/hyperlink" Target="https://eprel.ec.europa.eu/screen/product/electronicdisplays/340075" TargetMode="External"/><Relationship Id="rId28" Type="http://schemas.openxmlformats.org/officeDocument/2006/relationships/hyperlink" Target="https://eprel.ec.europa.eu/qr/371706" TargetMode="External"/><Relationship Id="rId36" Type="http://schemas.openxmlformats.org/officeDocument/2006/relationships/hyperlink" Target="https://eprel.ec.europa.eu/qr/550429" TargetMode="External"/><Relationship Id="rId10" Type="http://schemas.openxmlformats.org/officeDocument/2006/relationships/hyperlink" Target="https://eprel.ec.europa.eu/qr/340068" TargetMode="External"/><Relationship Id="rId19" Type="http://schemas.openxmlformats.org/officeDocument/2006/relationships/hyperlink" Target="https://eprel.ec.europa.eu/qr/363230" TargetMode="External"/><Relationship Id="rId31" Type="http://schemas.openxmlformats.org/officeDocument/2006/relationships/hyperlink" Target="https://eprel.ec.europa.eu/qr/371711" TargetMode="External"/><Relationship Id="rId4" Type="http://schemas.openxmlformats.org/officeDocument/2006/relationships/hyperlink" Target="https://eprel.ec.europa.eu/qr/296229" TargetMode="External"/><Relationship Id="rId9" Type="http://schemas.openxmlformats.org/officeDocument/2006/relationships/hyperlink" Target="https://eprel.ec.europa.eu/qr/385670" TargetMode="External"/><Relationship Id="rId14" Type="http://schemas.openxmlformats.org/officeDocument/2006/relationships/hyperlink" Target="https://eprel.ec.europa.eu/qr/385517" TargetMode="External"/><Relationship Id="rId22" Type="http://schemas.openxmlformats.org/officeDocument/2006/relationships/hyperlink" Target="https://eprel.ec.europa.eu/screen/product/electronicdisplays/340076" TargetMode="External"/><Relationship Id="rId27" Type="http://schemas.openxmlformats.org/officeDocument/2006/relationships/hyperlink" Target="https://eprel.ec.europa.eu/qr/371705" TargetMode="External"/><Relationship Id="rId30" Type="http://schemas.openxmlformats.org/officeDocument/2006/relationships/hyperlink" Target="https://eprel.ec.europa.eu/qr/371707" TargetMode="External"/><Relationship Id="rId35" Type="http://schemas.openxmlformats.org/officeDocument/2006/relationships/hyperlink" Target="https://eprel.ec.europa.eu/qr/57302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E547E-BE4F-4C0E-B274-F8897D1D8A0A}">
  <dimension ref="A2:U30"/>
  <sheetViews>
    <sheetView showGridLines="0" zoomScaleNormal="100" workbookViewId="0">
      <pane ySplit="11" topLeftCell="A12" activePane="bottomLeft" state="frozen"/>
      <selection pane="bottomLeft" activeCell="B2" sqref="B2"/>
    </sheetView>
  </sheetViews>
  <sheetFormatPr baseColWidth="10" defaultColWidth="8.88671875" defaultRowHeight="14.4" x14ac:dyDescent="0.3"/>
  <cols>
    <col min="1" max="1" width="2.44140625" customWidth="1"/>
    <col min="2" max="2" width="19.44140625" customWidth="1"/>
    <col min="3" max="4" width="19" customWidth="1"/>
    <col min="5" max="5" width="2.109375" customWidth="1"/>
    <col min="6" max="8" width="19" customWidth="1"/>
    <col min="9" max="9" width="18.6640625" customWidth="1"/>
    <col min="10" max="10" width="2.109375" customWidth="1"/>
    <col min="11" max="11" width="18" customWidth="1"/>
    <col min="12" max="12" width="20.44140625" customWidth="1"/>
    <col min="13" max="13" width="24.88671875" customWidth="1"/>
    <col min="14" max="14" width="2.109375" customWidth="1"/>
    <col min="15" max="15" width="22.6640625" customWidth="1"/>
    <col min="16" max="16" width="23.33203125" customWidth="1"/>
    <col min="17" max="17" width="22.33203125" customWidth="1"/>
    <col min="18" max="18" width="3.88671875" customWidth="1"/>
    <col min="19" max="20" width="18" customWidth="1"/>
    <col min="21" max="21" width="4.5546875" customWidth="1"/>
  </cols>
  <sheetData>
    <row r="2" spans="1:21" ht="22.8" x14ac:dyDescent="0.3">
      <c r="B2" s="16" t="s">
        <v>734</v>
      </c>
    </row>
    <row r="8" spans="1:21" ht="15.6" x14ac:dyDescent="0.3">
      <c r="B8" s="313" t="s">
        <v>729</v>
      </c>
      <c r="C8" s="313"/>
      <c r="D8" s="313"/>
      <c r="F8" s="313" t="s">
        <v>730</v>
      </c>
      <c r="G8" s="313"/>
      <c r="H8" s="313"/>
      <c r="I8" s="313"/>
      <c r="K8" s="313" t="s">
        <v>731</v>
      </c>
      <c r="L8" s="313"/>
      <c r="M8" s="313"/>
      <c r="O8" s="313" t="s">
        <v>733</v>
      </c>
      <c r="P8" s="313"/>
      <c r="Q8" s="313"/>
      <c r="S8" s="313" t="s">
        <v>732</v>
      </c>
      <c r="T8" s="313"/>
    </row>
    <row r="9" spans="1:21" ht="15" thickBot="1" x14ac:dyDescent="0.35"/>
    <row r="10" spans="1:21" s="1" customFormat="1" ht="33" customHeight="1" thickTop="1" x14ac:dyDescent="0.3">
      <c r="B10" s="309" t="s">
        <v>704</v>
      </c>
      <c r="C10" s="312"/>
      <c r="D10" s="311"/>
      <c r="F10" s="309" t="s">
        <v>705</v>
      </c>
      <c r="G10" s="310"/>
      <c r="H10" s="310"/>
      <c r="I10" s="311"/>
      <c r="K10" s="309" t="s">
        <v>706</v>
      </c>
      <c r="L10" s="310"/>
      <c r="M10" s="311"/>
      <c r="O10" s="309" t="s">
        <v>707</v>
      </c>
      <c r="P10" s="312"/>
      <c r="Q10" s="311"/>
      <c r="S10" s="309" t="s">
        <v>708</v>
      </c>
      <c r="T10" s="311"/>
      <c r="U10"/>
    </row>
    <row r="11" spans="1:21" ht="15.6" x14ac:dyDescent="0.3">
      <c r="A11" s="2"/>
      <c r="B11" s="3" t="s">
        <v>711</v>
      </c>
      <c r="C11" s="5" t="s">
        <v>712</v>
      </c>
      <c r="D11" s="4" t="s">
        <v>713</v>
      </c>
      <c r="E11" s="2"/>
      <c r="F11" s="3" t="s">
        <v>720</v>
      </c>
      <c r="G11" s="5" t="s">
        <v>714</v>
      </c>
      <c r="H11" s="5" t="s">
        <v>713</v>
      </c>
      <c r="I11" s="4" t="s">
        <v>715</v>
      </c>
      <c r="J11" s="2"/>
      <c r="K11" s="3" t="s">
        <v>712</v>
      </c>
      <c r="L11" s="6" t="s">
        <v>713</v>
      </c>
      <c r="M11" s="4" t="s">
        <v>721</v>
      </c>
      <c r="N11" s="2"/>
      <c r="O11" s="3" t="s">
        <v>711</v>
      </c>
      <c r="P11" s="5" t="s">
        <v>712</v>
      </c>
      <c r="Q11" s="4" t="s">
        <v>713</v>
      </c>
      <c r="R11" s="2"/>
      <c r="S11" s="3" t="s">
        <v>710</v>
      </c>
      <c r="T11" s="4" t="s">
        <v>709</v>
      </c>
      <c r="U11" s="2"/>
    </row>
    <row r="12" spans="1:21" ht="88.5" customHeight="1" x14ac:dyDescent="0.3">
      <c r="A12" s="2"/>
      <c r="D12" s="10"/>
      <c r="E12" s="2"/>
      <c r="G12" s="11"/>
      <c r="H12" s="15"/>
      <c r="I12" s="15"/>
      <c r="J12" s="2"/>
      <c r="K12" s="11"/>
      <c r="L12" s="15"/>
      <c r="M12" s="15"/>
      <c r="N12" s="2"/>
      <c r="O12" s="11"/>
      <c r="Q12" s="15"/>
      <c r="R12" s="2"/>
      <c r="T12" s="15"/>
      <c r="U12" s="2"/>
    </row>
    <row r="13" spans="1:21" ht="15" thickBot="1" x14ac:dyDescent="0.35">
      <c r="B13" s="7" t="s">
        <v>716</v>
      </c>
      <c r="C13" s="8" t="s">
        <v>717</v>
      </c>
      <c r="D13" s="9" t="s">
        <v>718</v>
      </c>
      <c r="E13" s="1"/>
      <c r="F13" s="14" t="s">
        <v>119</v>
      </c>
      <c r="G13" s="14" t="s">
        <v>141</v>
      </c>
      <c r="H13" s="14" t="s">
        <v>166</v>
      </c>
      <c r="I13" s="14" t="s">
        <v>180</v>
      </c>
      <c r="K13" s="14" t="s">
        <v>194</v>
      </c>
      <c r="L13" s="14" t="s">
        <v>200</v>
      </c>
      <c r="M13" s="14" t="s">
        <v>215</v>
      </c>
      <c r="O13" s="14" t="s">
        <v>723</v>
      </c>
      <c r="P13" s="14" t="s">
        <v>725</v>
      </c>
      <c r="Q13" s="12" t="s">
        <v>728</v>
      </c>
      <c r="S13" s="14" t="s">
        <v>248</v>
      </c>
      <c r="T13" s="12" t="s">
        <v>259</v>
      </c>
    </row>
    <row r="14" spans="1:21" ht="85.5" customHeight="1" thickTop="1" x14ac:dyDescent="0.3">
      <c r="F14" s="11"/>
      <c r="G14" s="11"/>
      <c r="H14" s="15"/>
      <c r="I14" s="15"/>
      <c r="K14" s="11"/>
      <c r="L14" s="15"/>
      <c r="M14" s="15"/>
      <c r="O14" s="11"/>
      <c r="P14" s="15"/>
      <c r="S14" s="15"/>
    </row>
    <row r="15" spans="1:21" ht="15" thickBot="1" x14ac:dyDescent="0.35">
      <c r="F15" s="14" t="s">
        <v>719</v>
      </c>
      <c r="G15" s="14" t="s">
        <v>145</v>
      </c>
      <c r="H15" s="14" t="s">
        <v>171</v>
      </c>
      <c r="I15" s="14" t="s">
        <v>184</v>
      </c>
      <c r="K15" s="12" t="s">
        <v>198</v>
      </c>
      <c r="L15" s="14" t="s">
        <v>204</v>
      </c>
      <c r="M15" s="14" t="s">
        <v>219</v>
      </c>
      <c r="O15" s="12" t="s">
        <v>724</v>
      </c>
      <c r="P15" s="14" t="s">
        <v>727</v>
      </c>
      <c r="S15" s="12" t="s">
        <v>255</v>
      </c>
    </row>
    <row r="16" spans="1:21" ht="93" customHeight="1" thickTop="1" x14ac:dyDescent="0.3">
      <c r="F16" s="11"/>
      <c r="G16" s="11"/>
      <c r="H16" s="15"/>
      <c r="I16" s="15"/>
      <c r="L16" s="15"/>
      <c r="M16" s="15"/>
      <c r="P16" s="15"/>
    </row>
    <row r="17" spans="2:20" ht="15" thickBot="1" x14ac:dyDescent="0.35">
      <c r="F17" s="14" t="s">
        <v>127</v>
      </c>
      <c r="G17" s="14" t="s">
        <v>147</v>
      </c>
      <c r="H17" s="14" t="s">
        <v>173</v>
      </c>
      <c r="I17" s="12" t="s">
        <v>186</v>
      </c>
      <c r="L17" s="14" t="s">
        <v>207</v>
      </c>
      <c r="M17" s="12" t="s">
        <v>225</v>
      </c>
      <c r="P17" s="12" t="s">
        <v>726</v>
      </c>
    </row>
    <row r="18" spans="2:20" ht="81" customHeight="1" thickTop="1" x14ac:dyDescent="0.3">
      <c r="F18" s="11"/>
      <c r="G18" s="11"/>
      <c r="H18" s="15"/>
      <c r="L18" s="15"/>
    </row>
    <row r="19" spans="2:20" ht="15" thickBot="1" x14ac:dyDescent="0.35">
      <c r="F19" s="12" t="s">
        <v>132</v>
      </c>
      <c r="G19" s="14" t="s">
        <v>151</v>
      </c>
      <c r="H19" s="12" t="s">
        <v>178</v>
      </c>
      <c r="L19" s="12" t="s">
        <v>722</v>
      </c>
    </row>
    <row r="20" spans="2:20" ht="69.75" customHeight="1" thickTop="1" x14ac:dyDescent="0.3">
      <c r="F20" s="1"/>
      <c r="G20" s="13"/>
      <c r="H20" s="13"/>
    </row>
    <row r="21" spans="2:20" x14ac:dyDescent="0.3">
      <c r="G21" s="14" t="s">
        <v>155</v>
      </c>
      <c r="H21" s="13"/>
    </row>
    <row r="22" spans="2:20" ht="70.5" customHeight="1" x14ac:dyDescent="0.3">
      <c r="F22" s="1"/>
      <c r="G22" s="11"/>
    </row>
    <row r="23" spans="2:20" x14ac:dyDescent="0.3">
      <c r="G23" s="14" t="s">
        <v>158</v>
      </c>
    </row>
    <row r="24" spans="2:20" ht="75.75" customHeight="1" x14ac:dyDescent="0.3">
      <c r="G24" s="11"/>
    </row>
    <row r="25" spans="2:20" ht="15" thickBot="1" x14ac:dyDescent="0.35">
      <c r="G25" s="12" t="s">
        <v>164</v>
      </c>
    </row>
    <row r="26" spans="2:20" ht="15" thickTop="1" x14ac:dyDescent="0.3"/>
    <row r="30" spans="2:20" ht="15.6" x14ac:dyDescent="0.3">
      <c r="B30" s="313"/>
      <c r="C30" s="313"/>
      <c r="D30" s="313"/>
      <c r="F30" s="313"/>
      <c r="G30" s="313"/>
      <c r="H30" s="313"/>
      <c r="I30" s="313"/>
      <c r="K30" s="313"/>
      <c r="L30" s="313"/>
      <c r="M30" s="313"/>
      <c r="O30" s="313"/>
      <c r="P30" s="313"/>
      <c r="Q30" s="313"/>
      <c r="S30" s="313"/>
      <c r="T30" s="313"/>
    </row>
  </sheetData>
  <mergeCells count="15">
    <mergeCell ref="B30:D30"/>
    <mergeCell ref="F30:I30"/>
    <mergeCell ref="K30:M30"/>
    <mergeCell ref="O30:Q30"/>
    <mergeCell ref="S30:T30"/>
    <mergeCell ref="B8:D8"/>
    <mergeCell ref="F8:I8"/>
    <mergeCell ref="K8:M8"/>
    <mergeCell ref="S8:T8"/>
    <mergeCell ref="O8:Q8"/>
    <mergeCell ref="F10:I10"/>
    <mergeCell ref="O10:Q10"/>
    <mergeCell ref="S10:T10"/>
    <mergeCell ref="B10:D10"/>
    <mergeCell ref="K10:M10"/>
  </mergeCells>
  <hyperlinks>
    <hyperlink ref="B13" location="'C#63 Visuals Portfolio'!C7" display="ThinVision S22e-20" xr:uid="{55C7FF9B-C0DF-471E-B040-580E9402122F}"/>
    <hyperlink ref="C13" location="'C#63 Visuals Portfolio'!E7" display="ThinVision S24e-20" xr:uid="{ADEA9571-3B82-4181-932E-3286D2AA77CC}"/>
    <hyperlink ref="D13" location="'C#63 Visuals Portfolio'!E7" display="ThinVision S27e-20" xr:uid="{CB8AA8E9-FBCA-45EB-8645-7C7E484CD91A}"/>
    <hyperlink ref="F13" location="'C#63 Visuals Portfolio'!G7" display="ThinkVision T22i-20" xr:uid="{682EB16C-7386-46D9-A818-5DD57B27E8B9}"/>
    <hyperlink ref="F15" location="'C#63 Visuals Portfolio'!H7" display="ThinkVision T22v-20" xr:uid="{79C6F9BD-0495-4D7D-B38B-9A4DDC82D103}"/>
    <hyperlink ref="G13" location="'C#63 Visuals Portfolio'!K7" display="ThinkVision T24i-2L" xr:uid="{E1A24752-0FCD-410D-9982-BD584D470633}"/>
    <hyperlink ref="H13" location="'C#63 Visuals Portfolio'!R7" display="ThinkVision T27i-10" xr:uid="{0B4B54D2-3B54-4649-ADF3-B258E7213232}"/>
    <hyperlink ref="I13" location="'C#63 Visuals Portfolio'!V7" display="ThinkVision T32h-20" xr:uid="{A986E1B0-D7FB-4037-BF7D-E07F94030B5B}"/>
    <hyperlink ref="F17" location="'C#63 Visuals Portfolio'!I7" display="ThinkVision T23i-20" xr:uid="{E4F28D4D-8BC0-4EB8-83CB-97F453F9187F}"/>
    <hyperlink ref="F19" location="'C#63 Visuals Portfolio'!J7" display="ThinkVision T23d-10" xr:uid="{8EE6C4BB-F079-487E-88B5-19D245AFC330}"/>
    <hyperlink ref="G15" location="'C#63 Visuals Portfolio'!L7" display="ThinkVision T24m-20" xr:uid="{BAB1B237-D59E-4F7D-8716-E7B0EE884642}"/>
    <hyperlink ref="G17" location="'C#63 Visuals Portfolio'!M7" display="ThinkVision T24d-10" xr:uid="{F272958F-5766-4894-A698-5473143C146B}"/>
    <hyperlink ref="G19" location="'C#63 Visuals Portfolio'!N7" display="ThinkVision T24v-20" xr:uid="{1684493D-7B0A-44CF-9699-20B05230D22D}"/>
    <hyperlink ref="G21" location="'C#63 Visuals Portfolio'!O7" display="ThinkVision T24h-20" xr:uid="{766150A4-E460-433B-BACF-83288F8796F0}"/>
    <hyperlink ref="G23" location="'C#63 Visuals Portfolio'!P7" display="ThinkVision T24t-20" xr:uid="{3B073C8B-77D5-4CAF-8A57-8FFFA78CF7D8}"/>
    <hyperlink ref="H15" location="'C#63 Visuals Portfolio'!S7" display="ThinkVision T27h-2L" xr:uid="{F5F6302D-9575-4275-8A8E-B4B62EDA63CE}"/>
    <hyperlink ref="H17" location="'C#63 Visuals Portfolio'!T7" display="ThinkVision T27p-10" xr:uid="{3892B900-6378-465E-93E9-121D4A3A836B}"/>
    <hyperlink ref="H19" location="'C#63 Visuals Portfolio'!U7" display="ThinkVision T27hv-20" xr:uid="{8016E23C-80E7-4AF2-A661-3B160DFAA337}"/>
    <hyperlink ref="I15" location="'C#63 Visuals Portfolio'!W7" display="ThinkVision T32p-20" xr:uid="{2B038AF0-3B20-426B-B462-280D9FA7FEDE}"/>
    <hyperlink ref="I17" location="'C#63 Visuals Portfolio'!X7" display="ThinkVision T34w-20" xr:uid="{1B7A9C46-D2FE-4007-A74E-5934E6038E55}"/>
    <hyperlink ref="K13" location="'C#62 Visuals Portfolio'!Z7" display="ThinkVision P24q-20" xr:uid="{94038C38-20E5-460C-98F3-5CC2C9DD9C97}"/>
    <hyperlink ref="K15" location="'C#62 Visuals Portfolio'!AA7" display="ThinkVision P24h-2L" xr:uid="{4CD66939-8B70-4085-9C4B-4E640DC166FD}"/>
    <hyperlink ref="L13" location="'C#62 Visuals Portfolio'!AB7" display="ThinkVision P27q-20" xr:uid="{A0BDF06E-7381-495B-B27D-66A3E173B612}"/>
    <hyperlink ref="L15" location="'C#62 Visuals Portfolio'!AC7" display="ThinkVision P27h-20" xr:uid="{F1588975-13A3-488C-9B19-F12610F31F6A}"/>
    <hyperlink ref="L17" location="'C#62 Visuals Portfolio'!AD7" display="ThinkVision P27u-20" xr:uid="{4A847C6B-725A-418A-8DB1-86B879936A3D}"/>
    <hyperlink ref="L19" location="'C#62 Visuals Portfolio'!AE7" display="ThinkVision Creator Extreme" xr:uid="{744A13C7-F0C2-4FF0-8B24-53ABCE2C3D52}"/>
    <hyperlink ref="M13" location="'C#62 Visuals Portfolio'!AF7" display="ThinkVision P32p-20" xr:uid="{775A6CB6-7FB1-4E5A-8905-6C601FCEB220}"/>
    <hyperlink ref="M15" location="'C#62 Visuals Portfolio'!AG7" display="ThinkVision P34w-20" xr:uid="{675D2205-07C2-489E-A995-A2F8522FCFE6}"/>
    <hyperlink ref="M17" location="'C#62 Visuals Portfolio'!AH7" display="ThinkVision P40w-20" xr:uid="{31E34789-19CA-49F5-98D4-3733C6CB7EF6}"/>
    <hyperlink ref="O13" location="'C#62 Visuals Portfolio'!AJ7" display="ThinkCentre TIO22 NonTouch" xr:uid="{D1D0DE15-969A-4FDF-B52C-188C08CED533}"/>
    <hyperlink ref="O15" location="'C#62 Visuals Portfolio'!AK7" display="ThinkCentre TIO22 Touch" xr:uid="{A841BB35-EAAF-42D9-96EF-ED41F358BB2F}"/>
    <hyperlink ref="P13" location="'C#62 Visuals Portfolio'!AL7" display="ThinkCentre TIO24 NonTouch" xr:uid="{7B980CB9-447A-4953-857A-09D4FC6EED50}"/>
    <hyperlink ref="P15" location="'C#62 Visuals Portfolio'!AM7" display="ThinkCentre TIO24 IR" xr:uid="{4C4DCC3B-6288-4C21-8140-26D4455B93E1}"/>
    <hyperlink ref="P17" location="'C#62 Visuals Portfolio'!AN7" display="ThinkCentre TIO24 Touch" xr:uid="{33C0B3CC-855C-41E0-9637-E900FEDC7E0B}"/>
    <hyperlink ref="Q13" location="'C#62 Visuals Portfolio'!AO7" display="ThinkCentre TIO27" xr:uid="{1917080B-0B35-455F-9AD1-485AC3EE841E}"/>
    <hyperlink ref="T13" location="'C#62 Visuals Portfolio'!AS7" display="ThinkVision M15" xr:uid="{0669C218-26C7-4DF7-8ECA-1F3091962ECA}"/>
    <hyperlink ref="S13" location="'C#62 Visuals Portfolio'!AQ7" display="ThinkVision M14" xr:uid="{B88D8626-27D1-42BD-8FEA-44D370881D15}"/>
    <hyperlink ref="S15" location="'C#62 Visuals Portfolio'!AR7" display="ThinkVision M14t" xr:uid="{258BC64E-8671-44E3-ACAC-1D3B8125C381}"/>
    <hyperlink ref="G25" location="'C#63 Visuals Portfolio'!Q7" display="ThinkVision T25d-10" xr:uid="{250ABEB7-4254-4BCE-86FA-A3F9FB526E01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26B45-C190-48DD-B9B7-BCFA16F63CE2}">
  <dimension ref="A1:BU78"/>
  <sheetViews>
    <sheetView showGridLines="0" showRowColHeaders="0" zoomScaleNormal="100" workbookViewId="0">
      <selection activeCell="Z5" sqref="Z5"/>
    </sheetView>
  </sheetViews>
  <sheetFormatPr baseColWidth="10" defaultColWidth="9.109375" defaultRowHeight="13.8" x14ac:dyDescent="0.25"/>
  <cols>
    <col min="1" max="1" width="1.44140625" style="93" customWidth="1"/>
    <col min="2" max="3" width="1.109375" style="93" customWidth="1"/>
    <col min="4" max="4" width="14.33203125" style="93" customWidth="1"/>
    <col min="5" max="5" width="1.109375" style="93" customWidth="1"/>
    <col min="6" max="6" width="1.33203125" style="93" customWidth="1"/>
    <col min="7" max="7" width="1.109375" style="93" customWidth="1"/>
    <col min="8" max="8" width="14.33203125" style="93" customWidth="1"/>
    <col min="9" max="9" width="1.109375" style="93" customWidth="1"/>
    <col min="10" max="10" width="1.33203125" style="93" customWidth="1"/>
    <col min="11" max="11" width="1.109375" style="93" customWidth="1"/>
    <col min="12" max="12" width="14.33203125" style="93" customWidth="1"/>
    <col min="13" max="14" width="1.109375" style="93" customWidth="1"/>
    <col min="15" max="15" width="1.33203125" style="93" customWidth="1"/>
    <col min="16" max="17" width="1.109375" style="93" customWidth="1"/>
    <col min="18" max="18" width="14.33203125" style="93" customWidth="1"/>
    <col min="19" max="19" width="1.109375" style="93" customWidth="1"/>
    <col min="20" max="20" width="1.33203125" style="93" customWidth="1"/>
    <col min="21" max="21" width="1.109375" style="93" customWidth="1"/>
    <col min="22" max="22" width="14.33203125" style="93" customWidth="1"/>
    <col min="23" max="23" width="1.109375" style="93" customWidth="1"/>
    <col min="24" max="24" width="1.33203125" style="93" customWidth="1"/>
    <col min="25" max="25" width="1.109375" style="93" customWidth="1"/>
    <col min="26" max="26" width="14.33203125" style="93" customWidth="1"/>
    <col min="27" max="27" width="1.109375" style="93" customWidth="1"/>
    <col min="28" max="28" width="1.33203125" style="93" customWidth="1"/>
    <col min="29" max="29" width="1.109375" style="93" customWidth="1"/>
    <col min="30" max="30" width="14.33203125" style="93" customWidth="1"/>
    <col min="31" max="32" width="1.109375" style="93" customWidth="1"/>
    <col min="33" max="33" width="1.33203125" style="93" customWidth="1"/>
    <col min="34" max="35" width="1.109375" style="93" customWidth="1"/>
    <col min="36" max="36" width="14.33203125" style="93" customWidth="1"/>
    <col min="37" max="37" width="1.109375" style="93" customWidth="1"/>
    <col min="38" max="38" width="1.33203125" style="93" customWidth="1"/>
    <col min="39" max="39" width="1.109375" style="93" customWidth="1"/>
    <col min="40" max="40" width="14.33203125" style="93" customWidth="1"/>
    <col min="41" max="41" width="1.109375" style="93" customWidth="1"/>
    <col min="42" max="42" width="1.33203125" style="93" customWidth="1"/>
    <col min="43" max="43" width="1.109375" style="93" customWidth="1"/>
    <col min="44" max="44" width="14.33203125" style="93" customWidth="1"/>
    <col min="45" max="46" width="1.109375" style="93" customWidth="1"/>
    <col min="47" max="47" width="1.33203125" style="93" customWidth="1"/>
    <col min="48" max="49" width="1.109375" style="93" customWidth="1"/>
    <col min="50" max="50" width="14.33203125" style="93" customWidth="1"/>
    <col min="51" max="51" width="1.109375" style="93" customWidth="1"/>
    <col min="52" max="52" width="1.33203125" style="93" customWidth="1"/>
    <col min="53" max="53" width="1.109375" style="93" customWidth="1"/>
    <col min="54" max="54" width="14.33203125" style="93" customWidth="1"/>
    <col min="55" max="55" width="1.109375" style="93" customWidth="1"/>
    <col min="56" max="56" width="1.6640625" style="93" customWidth="1"/>
    <col min="57" max="57" width="1.109375" style="93" customWidth="1"/>
    <col min="58" max="58" width="14.33203125" style="93" customWidth="1"/>
    <col min="59" max="60" width="1.109375" style="93" customWidth="1"/>
    <col min="61" max="61" width="1.33203125" style="93" customWidth="1"/>
    <col min="62" max="63" width="1.109375" style="93" customWidth="1"/>
    <col min="64" max="64" width="14.33203125" style="93" customWidth="1"/>
    <col min="65" max="65" width="1.109375" style="93" customWidth="1"/>
    <col min="66" max="66" width="1.6640625" style="93" customWidth="1"/>
    <col min="67" max="67" width="1.109375" style="93" customWidth="1"/>
    <col min="68" max="68" width="14.33203125" style="93" customWidth="1"/>
    <col min="69" max="69" width="1.109375" style="93" customWidth="1"/>
    <col min="70" max="70" width="2.33203125" style="93" customWidth="1"/>
    <col min="71" max="71" width="5.5546875" style="93" customWidth="1"/>
    <col min="72" max="72" width="22.33203125" style="93" customWidth="1"/>
    <col min="73" max="16384" width="9.109375" style="93"/>
  </cols>
  <sheetData>
    <row r="1" spans="1:73" ht="27" customHeight="1" x14ac:dyDescent="0.25">
      <c r="A1" s="75"/>
      <c r="B1" s="75"/>
      <c r="C1" s="67"/>
      <c r="D1" s="308" t="s">
        <v>770</v>
      </c>
      <c r="E1" s="67"/>
      <c r="F1" s="67"/>
      <c r="G1" s="67"/>
      <c r="H1" s="67"/>
      <c r="I1" s="67"/>
      <c r="J1" s="67"/>
      <c r="K1" s="67"/>
      <c r="L1" s="305" t="s">
        <v>791</v>
      </c>
      <c r="M1" s="67"/>
      <c r="N1" s="67"/>
      <c r="O1" s="67"/>
      <c r="P1" s="67"/>
      <c r="Q1" s="67"/>
      <c r="R1" s="304" t="s">
        <v>780</v>
      </c>
      <c r="S1" s="67"/>
      <c r="T1" s="67"/>
      <c r="U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</row>
    <row r="2" spans="1:73" ht="15" customHeight="1" x14ac:dyDescent="0.25">
      <c r="A2" s="66"/>
      <c r="B2" s="72"/>
      <c r="C2" s="77"/>
      <c r="D2" s="78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9"/>
      <c r="AM2" s="79"/>
      <c r="AN2" s="79"/>
      <c r="AO2" s="79"/>
      <c r="AP2" s="79"/>
      <c r="AQ2" s="79"/>
      <c r="AR2" s="77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95"/>
    </row>
    <row r="3" spans="1:73" ht="29.25" customHeight="1" x14ac:dyDescent="0.25">
      <c r="A3" s="66"/>
      <c r="B3" s="73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80"/>
      <c r="U3" s="68"/>
      <c r="V3" s="70" t="s">
        <v>740</v>
      </c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76"/>
      <c r="AL3" s="81"/>
      <c r="AM3" s="81"/>
      <c r="AN3" s="81"/>
      <c r="AO3" s="81"/>
      <c r="AP3" s="81"/>
      <c r="AQ3" s="81"/>
      <c r="AR3" s="203"/>
      <c r="AS3" s="101"/>
      <c r="AT3" s="101"/>
      <c r="AU3" s="101"/>
      <c r="AV3" s="101"/>
      <c r="AW3" s="80"/>
      <c r="AX3" s="306" t="s">
        <v>797</v>
      </c>
      <c r="AY3" s="307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190"/>
      <c r="BN3" s="190"/>
      <c r="BO3" s="190"/>
      <c r="BP3" s="76"/>
      <c r="BQ3" s="76"/>
      <c r="BR3" s="96"/>
    </row>
    <row r="4" spans="1:73" ht="15" customHeight="1" thickBot="1" x14ac:dyDescent="0.3">
      <c r="A4" s="66"/>
      <c r="B4" s="73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82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76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190"/>
      <c r="BN4" s="190"/>
      <c r="BO4" s="190"/>
      <c r="BP4" s="76"/>
      <c r="BQ4" s="76"/>
      <c r="BR4" s="96"/>
    </row>
    <row r="5" spans="1:73" ht="14.4" thickBot="1" x14ac:dyDescent="0.3">
      <c r="A5" s="66"/>
      <c r="B5" s="73"/>
      <c r="C5" s="76"/>
      <c r="D5" s="76"/>
      <c r="E5" s="76"/>
      <c r="F5" s="76"/>
      <c r="G5" s="76"/>
      <c r="H5" s="230" t="s">
        <v>774</v>
      </c>
      <c r="I5" s="76"/>
      <c r="J5" s="76"/>
      <c r="K5" s="76"/>
      <c r="L5" s="109"/>
      <c r="M5" s="76"/>
      <c r="N5" s="76"/>
      <c r="O5" s="76"/>
      <c r="P5" s="76"/>
      <c r="Q5" s="76"/>
      <c r="R5" s="76"/>
      <c r="S5" s="76"/>
      <c r="T5" s="76"/>
      <c r="U5" s="83"/>
      <c r="V5" s="318" t="s">
        <v>50</v>
      </c>
      <c r="W5" s="318"/>
      <c r="X5" s="318"/>
      <c r="Y5" s="318"/>
      <c r="Z5" s="200" t="s">
        <v>311</v>
      </c>
      <c r="AA5" s="89"/>
      <c r="AB5" s="89"/>
      <c r="AC5" s="110"/>
      <c r="AD5" s="318" t="s">
        <v>78</v>
      </c>
      <c r="AE5" s="318"/>
      <c r="AF5" s="318"/>
      <c r="AG5" s="318"/>
      <c r="AH5" s="318"/>
      <c r="AI5" s="318"/>
      <c r="AJ5" s="200" t="s">
        <v>311</v>
      </c>
      <c r="AK5" s="76"/>
      <c r="AL5" s="81"/>
      <c r="AM5" s="81"/>
      <c r="AN5" s="84"/>
      <c r="AO5" s="81"/>
      <c r="AP5" s="81"/>
      <c r="AQ5" s="81"/>
      <c r="AR5" s="210" t="s">
        <v>741</v>
      </c>
      <c r="AS5" s="211" t="s">
        <v>78</v>
      </c>
      <c r="AT5" s="212"/>
      <c r="AU5" s="213"/>
      <c r="AV5" s="213"/>
      <c r="AW5" s="213"/>
      <c r="AX5" s="210"/>
      <c r="AY5" s="214"/>
      <c r="AZ5" s="215"/>
      <c r="BA5" s="216"/>
      <c r="BB5" s="217" t="s">
        <v>762</v>
      </c>
      <c r="BC5" s="216" t="s">
        <v>778</v>
      </c>
      <c r="BD5" s="216"/>
      <c r="BE5" s="182"/>
      <c r="BF5" s="182"/>
      <c r="BG5" s="76"/>
      <c r="BH5" s="76"/>
      <c r="BI5" s="76"/>
      <c r="BJ5" s="76"/>
      <c r="BK5" s="76"/>
      <c r="BL5" s="76"/>
      <c r="BM5" s="190"/>
      <c r="BN5" s="190"/>
      <c r="BO5" s="190"/>
      <c r="BP5" s="201"/>
      <c r="BQ5" s="76"/>
      <c r="BR5" s="96"/>
    </row>
    <row r="6" spans="1:73" ht="15" customHeight="1" x14ac:dyDescent="0.25">
      <c r="A6" s="66"/>
      <c r="B6" s="73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85"/>
      <c r="V6" s="318" t="s">
        <v>758</v>
      </c>
      <c r="W6" s="318"/>
      <c r="X6" s="318"/>
      <c r="Y6" s="318"/>
      <c r="Z6" s="200" t="s">
        <v>311</v>
      </c>
      <c r="AA6" s="89"/>
      <c r="AB6" s="89"/>
      <c r="AC6" s="111"/>
      <c r="AD6" s="318" t="s">
        <v>735</v>
      </c>
      <c r="AE6" s="318"/>
      <c r="AF6" s="318"/>
      <c r="AG6" s="318"/>
      <c r="AH6" s="318"/>
      <c r="AI6" s="318"/>
      <c r="AJ6" s="200" t="s">
        <v>311</v>
      </c>
      <c r="AK6" s="76"/>
      <c r="AL6" s="81"/>
      <c r="AM6" s="81"/>
      <c r="AN6" s="84" t="s">
        <v>312</v>
      </c>
      <c r="AO6" s="81"/>
      <c r="AP6" s="81"/>
      <c r="AQ6" s="81"/>
      <c r="AR6" s="218" t="s">
        <v>744</v>
      </c>
      <c r="AS6" s="219" t="s">
        <v>776</v>
      </c>
      <c r="AT6" s="220"/>
      <c r="AU6" s="221"/>
      <c r="AV6" s="221"/>
      <c r="AW6" s="221"/>
      <c r="AX6" s="214"/>
      <c r="AY6" s="214"/>
      <c r="AZ6" s="215"/>
      <c r="BA6" s="216"/>
      <c r="BB6" s="217" t="s">
        <v>747</v>
      </c>
      <c r="BC6" s="216" t="s">
        <v>749</v>
      </c>
      <c r="BD6" s="216"/>
      <c r="BE6" s="182"/>
      <c r="BF6" s="182"/>
      <c r="BG6" s="76"/>
      <c r="BH6" s="76"/>
      <c r="BI6" s="76"/>
      <c r="BJ6" s="76"/>
      <c r="BK6" s="76"/>
      <c r="BL6" s="76"/>
      <c r="BM6" s="190"/>
      <c r="BN6" s="190"/>
      <c r="BO6" s="190"/>
      <c r="BP6" s="201"/>
      <c r="BQ6" s="76"/>
      <c r="BR6" s="96"/>
    </row>
    <row r="7" spans="1:73" ht="15" customHeight="1" thickBot="1" x14ac:dyDescent="0.3">
      <c r="A7" s="66"/>
      <c r="B7" s="73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86"/>
      <c r="V7" s="318" t="s">
        <v>45</v>
      </c>
      <c r="W7" s="318"/>
      <c r="X7" s="318"/>
      <c r="Y7" s="318"/>
      <c r="Z7" s="200" t="s">
        <v>311</v>
      </c>
      <c r="AA7" s="89"/>
      <c r="AB7" s="89"/>
      <c r="AC7" s="112"/>
      <c r="AD7" s="318" t="s">
        <v>736</v>
      </c>
      <c r="AE7" s="318"/>
      <c r="AF7" s="318"/>
      <c r="AG7" s="318"/>
      <c r="AH7" s="318"/>
      <c r="AI7" s="318"/>
      <c r="AJ7" s="200" t="s">
        <v>311</v>
      </c>
      <c r="AK7" s="76"/>
      <c r="AL7" s="81"/>
      <c r="AM7" s="81"/>
      <c r="AN7" s="84" t="s">
        <v>311</v>
      </c>
      <c r="AO7" s="81"/>
      <c r="AP7" s="81"/>
      <c r="AQ7" s="81"/>
      <c r="AR7" s="222" t="s">
        <v>748</v>
      </c>
      <c r="AS7" s="223" t="s">
        <v>735</v>
      </c>
      <c r="AT7" s="224"/>
      <c r="AU7" s="216"/>
      <c r="AV7" s="216"/>
      <c r="AW7" s="216"/>
      <c r="AX7" s="214"/>
      <c r="AY7" s="214"/>
      <c r="AZ7" s="215"/>
      <c r="BA7" s="216"/>
      <c r="BB7" s="217" t="s">
        <v>743</v>
      </c>
      <c r="BC7" s="216" t="s">
        <v>751</v>
      </c>
      <c r="BD7" s="216"/>
      <c r="BE7" s="182"/>
      <c r="BF7" s="182"/>
      <c r="BG7" s="76"/>
      <c r="BH7" s="76"/>
      <c r="BI7" s="76"/>
      <c r="BJ7" s="76"/>
      <c r="BK7" s="76"/>
      <c r="BL7" s="76"/>
      <c r="BM7" s="190"/>
      <c r="BN7" s="190"/>
      <c r="BO7" s="190"/>
      <c r="BP7" s="201"/>
      <c r="BQ7" s="76"/>
      <c r="BR7" s="96"/>
    </row>
    <row r="8" spans="1:73" ht="15" customHeight="1" x14ac:dyDescent="0.25">
      <c r="A8" s="66"/>
      <c r="B8" s="73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87"/>
      <c r="V8" s="318" t="s">
        <v>55</v>
      </c>
      <c r="W8" s="318"/>
      <c r="X8" s="318"/>
      <c r="Y8" s="318"/>
      <c r="Z8" s="200" t="s">
        <v>311</v>
      </c>
      <c r="AA8" s="89"/>
      <c r="AB8" s="89"/>
      <c r="AC8" s="113"/>
      <c r="AD8" s="318" t="s">
        <v>761</v>
      </c>
      <c r="AE8" s="318"/>
      <c r="AF8" s="318"/>
      <c r="AG8" s="318"/>
      <c r="AH8" s="318"/>
      <c r="AI8" s="318"/>
      <c r="AJ8" s="200" t="s">
        <v>311</v>
      </c>
      <c r="AK8" s="76"/>
      <c r="AL8" s="81"/>
      <c r="AM8" s="81"/>
      <c r="AN8" s="81"/>
      <c r="AO8" s="81"/>
      <c r="AP8" s="81"/>
      <c r="AQ8" s="81"/>
      <c r="AR8" s="222" t="s">
        <v>745</v>
      </c>
      <c r="AS8" s="219" t="s">
        <v>777</v>
      </c>
      <c r="AT8" s="224"/>
      <c r="AU8" s="216"/>
      <c r="AV8" s="216"/>
      <c r="AW8" s="216"/>
      <c r="AX8" s="214"/>
      <c r="AY8" s="214"/>
      <c r="AZ8" s="215"/>
      <c r="BA8" s="216"/>
      <c r="BB8" s="217" t="s">
        <v>742</v>
      </c>
      <c r="BC8" s="216" t="s">
        <v>750</v>
      </c>
      <c r="BD8" s="216"/>
      <c r="BE8" s="182"/>
      <c r="BF8" s="182"/>
      <c r="BG8" s="76"/>
      <c r="BH8" s="76"/>
      <c r="BI8" s="76"/>
      <c r="BJ8" s="76"/>
      <c r="BK8" s="76"/>
      <c r="BL8" s="76"/>
      <c r="BM8" s="190"/>
      <c r="BN8" s="190"/>
      <c r="BO8" s="190"/>
      <c r="BP8" s="201"/>
      <c r="BQ8" s="76"/>
      <c r="BR8" s="96"/>
    </row>
    <row r="9" spans="1:73" ht="15" customHeight="1" x14ac:dyDescent="0.25">
      <c r="A9" s="66"/>
      <c r="B9" s="73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88"/>
      <c r="V9" s="318" t="s">
        <v>739</v>
      </c>
      <c r="W9" s="318"/>
      <c r="X9" s="318"/>
      <c r="Y9" s="318"/>
      <c r="Z9" s="200" t="s">
        <v>311</v>
      </c>
      <c r="AA9" s="89"/>
      <c r="AB9" s="89"/>
      <c r="AC9" s="114"/>
      <c r="AD9" s="318" t="s">
        <v>52</v>
      </c>
      <c r="AE9" s="318"/>
      <c r="AF9" s="318"/>
      <c r="AG9" s="318"/>
      <c r="AH9" s="318"/>
      <c r="AI9" s="318"/>
      <c r="AJ9" s="200" t="s">
        <v>311</v>
      </c>
      <c r="AK9" s="76"/>
      <c r="AL9" s="81"/>
      <c r="AM9" s="81"/>
      <c r="AN9" s="81"/>
      <c r="AO9" s="81"/>
      <c r="AP9" s="81"/>
      <c r="AQ9" s="81"/>
      <c r="AR9" s="222" t="s">
        <v>746</v>
      </c>
      <c r="AS9" s="223" t="s">
        <v>773</v>
      </c>
      <c r="AT9" s="225"/>
      <c r="AU9" s="182"/>
      <c r="AV9" s="182"/>
      <c r="AW9" s="182"/>
      <c r="AX9" s="226"/>
      <c r="AY9" s="226"/>
      <c r="AZ9" s="227"/>
      <c r="BA9" s="216"/>
      <c r="BB9" s="228" t="s">
        <v>752</v>
      </c>
      <c r="BC9" s="216" t="s">
        <v>790</v>
      </c>
      <c r="BD9" s="216"/>
      <c r="BE9" s="182"/>
      <c r="BF9" s="182"/>
      <c r="BG9" s="76"/>
      <c r="BH9" s="76"/>
      <c r="BI9" s="76"/>
      <c r="BJ9" s="76"/>
      <c r="BK9" s="76"/>
      <c r="BL9" s="76"/>
      <c r="BM9" s="76"/>
      <c r="BN9" s="76"/>
      <c r="BO9" s="76"/>
      <c r="BP9" s="202"/>
      <c r="BQ9" s="76"/>
      <c r="BR9" s="96"/>
    </row>
    <row r="10" spans="1:73" ht="15" customHeight="1" x14ac:dyDescent="0.25">
      <c r="A10" s="66"/>
      <c r="B10" s="73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97"/>
    </row>
    <row r="11" spans="1:73" ht="15" customHeight="1" x14ac:dyDescent="0.25">
      <c r="A11" s="74"/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102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102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102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102"/>
      <c r="BJ11" s="71"/>
      <c r="BK11" s="71"/>
      <c r="BL11" s="71"/>
      <c r="BM11" s="71"/>
      <c r="BN11" s="71"/>
      <c r="BO11" s="71"/>
      <c r="BP11" s="71"/>
      <c r="BQ11" s="71"/>
      <c r="BR11" s="71"/>
    </row>
    <row r="12" spans="1:73" ht="15" customHeight="1" x14ac:dyDescent="0.25">
      <c r="A12" s="104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5"/>
      <c r="O12" s="107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8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8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8"/>
      <c r="BJ12" s="103"/>
      <c r="BK12" s="103"/>
      <c r="BL12" s="103"/>
      <c r="BM12" s="103"/>
      <c r="BN12" s="103"/>
      <c r="BO12" s="103"/>
      <c r="BP12" s="103"/>
      <c r="BQ12" s="103"/>
      <c r="BR12" s="95"/>
    </row>
    <row r="13" spans="1:73" ht="37.5" customHeight="1" x14ac:dyDescent="0.25">
      <c r="A13" s="66"/>
      <c r="B13" s="73"/>
      <c r="C13" s="68"/>
      <c r="D13" s="68" t="s">
        <v>779</v>
      </c>
      <c r="E13" s="68"/>
      <c r="F13" s="68"/>
      <c r="G13" s="68"/>
      <c r="H13" s="68"/>
      <c r="I13" s="68"/>
      <c r="J13" s="68"/>
      <c r="K13" s="68"/>
      <c r="L13" s="68"/>
      <c r="M13" s="68"/>
      <c r="N13" s="106"/>
      <c r="O13" s="107"/>
      <c r="P13" s="76"/>
      <c r="Q13" s="68"/>
      <c r="R13" s="68" t="s">
        <v>730</v>
      </c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9"/>
      <c r="AG13" s="108"/>
      <c r="AH13" s="76"/>
      <c r="AI13" s="68"/>
      <c r="AJ13" s="68" t="s">
        <v>731</v>
      </c>
      <c r="AK13" s="68"/>
      <c r="AL13" s="68"/>
      <c r="AM13" s="68"/>
      <c r="AN13" s="68"/>
      <c r="AO13" s="68"/>
      <c r="AP13" s="68"/>
      <c r="AQ13" s="68"/>
      <c r="AR13" s="68"/>
      <c r="AS13" s="68"/>
      <c r="AT13" s="69"/>
      <c r="AU13" s="108"/>
      <c r="AV13" s="76"/>
      <c r="AW13" s="68"/>
      <c r="AX13" s="68" t="s">
        <v>771</v>
      </c>
      <c r="AY13" s="68"/>
      <c r="AZ13" s="68"/>
      <c r="BA13" s="68"/>
      <c r="BB13" s="68"/>
      <c r="BC13" s="68"/>
      <c r="BD13" s="68"/>
      <c r="BE13" s="68"/>
      <c r="BF13" s="68"/>
      <c r="BG13" s="68"/>
      <c r="BH13" s="69"/>
      <c r="BI13" s="108"/>
      <c r="BJ13" s="76"/>
      <c r="BK13" s="68"/>
      <c r="BL13" s="68" t="s">
        <v>732</v>
      </c>
      <c r="BM13" s="68"/>
      <c r="BN13" s="68"/>
      <c r="BO13" s="68"/>
      <c r="BP13" s="68"/>
      <c r="BQ13" s="68"/>
      <c r="BR13" s="96"/>
    </row>
    <row r="14" spans="1:73" x14ac:dyDescent="0.25">
      <c r="A14" s="66"/>
      <c r="B14" s="73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96"/>
      <c r="O14" s="107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108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108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108"/>
      <c r="BJ14" s="76"/>
      <c r="BK14" s="76"/>
      <c r="BL14" s="76"/>
      <c r="BM14" s="76"/>
      <c r="BN14" s="76"/>
      <c r="BO14" s="76"/>
      <c r="BP14" s="76"/>
      <c r="BQ14" s="76"/>
      <c r="BR14" s="96"/>
    </row>
    <row r="15" spans="1:73" s="199" customFormat="1" ht="14.4" thickBot="1" x14ac:dyDescent="0.3">
      <c r="A15" s="188"/>
      <c r="B15" s="189"/>
      <c r="C15" s="316" t="s">
        <v>711</v>
      </c>
      <c r="D15" s="317"/>
      <c r="E15" s="316"/>
      <c r="F15" s="195"/>
      <c r="G15" s="316" t="s">
        <v>712</v>
      </c>
      <c r="H15" s="317"/>
      <c r="I15" s="316"/>
      <c r="J15" s="195"/>
      <c r="K15" s="316" t="s">
        <v>713</v>
      </c>
      <c r="L15" s="317"/>
      <c r="M15" s="316"/>
      <c r="N15" s="191"/>
      <c r="O15" s="192"/>
      <c r="P15" s="195"/>
      <c r="Q15" s="316" t="s">
        <v>737</v>
      </c>
      <c r="R15" s="317"/>
      <c r="S15" s="316"/>
      <c r="T15" s="195"/>
      <c r="U15" s="317" t="s">
        <v>738</v>
      </c>
      <c r="V15" s="317"/>
      <c r="W15" s="317"/>
      <c r="X15" s="195"/>
      <c r="Y15" s="317" t="s">
        <v>713</v>
      </c>
      <c r="Z15" s="317"/>
      <c r="AA15" s="317"/>
      <c r="AB15" s="195"/>
      <c r="AC15" s="317" t="s">
        <v>715</v>
      </c>
      <c r="AD15" s="317"/>
      <c r="AE15" s="317"/>
      <c r="AF15" s="190"/>
      <c r="AG15" s="193"/>
      <c r="AH15" s="195"/>
      <c r="AI15" s="317" t="s">
        <v>712</v>
      </c>
      <c r="AJ15" s="317"/>
      <c r="AK15" s="317"/>
      <c r="AL15" s="195"/>
      <c r="AM15" s="317" t="s">
        <v>713</v>
      </c>
      <c r="AN15" s="317"/>
      <c r="AO15" s="317"/>
      <c r="AP15" s="195"/>
      <c r="AQ15" s="317" t="s">
        <v>721</v>
      </c>
      <c r="AR15" s="317"/>
      <c r="AS15" s="317"/>
      <c r="AT15" s="196"/>
      <c r="AU15" s="193"/>
      <c r="AV15" s="197"/>
      <c r="AW15" s="317" t="s">
        <v>711</v>
      </c>
      <c r="AX15" s="317"/>
      <c r="AY15" s="317"/>
      <c r="AZ15" s="195"/>
      <c r="BA15" s="317" t="s">
        <v>712</v>
      </c>
      <c r="BB15" s="317"/>
      <c r="BC15" s="317"/>
      <c r="BD15" s="195"/>
      <c r="BE15" s="317" t="s">
        <v>713</v>
      </c>
      <c r="BF15" s="317"/>
      <c r="BG15" s="317"/>
      <c r="BH15" s="196"/>
      <c r="BI15" s="193"/>
      <c r="BJ15" s="195"/>
      <c r="BK15" s="317" t="s">
        <v>710</v>
      </c>
      <c r="BL15" s="317"/>
      <c r="BM15" s="317"/>
      <c r="BN15" s="195"/>
      <c r="BO15" s="317" t="s">
        <v>709</v>
      </c>
      <c r="BP15" s="317"/>
      <c r="BQ15" s="317"/>
      <c r="BR15" s="198"/>
    </row>
    <row r="16" spans="1:73" ht="7.5" customHeight="1" thickTop="1" x14ac:dyDescent="0.25">
      <c r="A16" s="66"/>
      <c r="B16" s="73"/>
      <c r="C16" s="205">
        <f>IF(AND(INDEX(Navigation_data!$I$5:$X$44,MATCH(Navigation_NEW!$C$22,Navigation_data!$H$5:$H$44,0),MATCH(Navigation_NEW!V5,Navigation_data!$I$4:$X$4,0))&gt;0,Z5="yes"),1,0)</f>
        <v>0</v>
      </c>
      <c r="D16" s="314"/>
      <c r="E16" s="205">
        <f>IF(AND(INDEX(Navigation_data!$I$5:$X$44,MATCH(Navigation_NEW!$C$22,Navigation_data!$H$5:$H$44,0),MATCH(Navigation_NEW!AD5,Navigation_data!$I$4:$X$4,0))&gt;0,AJ5="yes"),7,0)</f>
        <v>0</v>
      </c>
      <c r="F16" s="76"/>
      <c r="G16" s="205">
        <f>IF(AND(INDEX(Navigation_data!$I$5:$X$44,MATCH(Navigation_NEW!$G$22,Navigation_data!$H$5:$H$44,0),MATCH(Navigation_NEW!V5,Navigation_data!$I$4:$X$4,0))&gt;0,Z5="yes"),1,0)</f>
        <v>0</v>
      </c>
      <c r="H16" s="314"/>
      <c r="I16" s="205">
        <f>IF(AND(INDEX(Navigation_data!$I$5:$X$44,MATCH(Navigation_NEW!$G$22,Navigation_data!$H$5:$H$44,0),MATCH(Navigation_NEW!AD5,Navigation_data!$I$4:$X$4,0))&gt;0,AJ5="yes"),7,0)</f>
        <v>0</v>
      </c>
      <c r="J16" s="76"/>
      <c r="K16" s="205">
        <f>IF(AND(INDEX(Navigation_data!$I$5:$X$44,MATCH(Navigation_NEW!$K$22,Navigation_data!$H$5:$H$44,0),MATCH(Navigation_NEW!V5,Navigation_data!$I$4:$X$4,0))&gt;0,Z5="yes"),1,0)</f>
        <v>0</v>
      </c>
      <c r="L16" s="314"/>
      <c r="M16" s="205">
        <f>IF(AND(INDEX(Navigation_data!$I$5:$X$44,MATCH(Navigation_NEW!$K$22,Navigation_data!$H$5:$H$44,0),MATCH(Navigation_NEW!AD5,Navigation_data!$I$4:$X$4,0))&gt;0,AJ5="yes"),7,0)</f>
        <v>0</v>
      </c>
      <c r="N16" s="96"/>
      <c r="O16" s="107"/>
      <c r="P16" s="76"/>
      <c r="Q16" s="205">
        <f>IF(AND(INDEX(Navigation_data!$I$5:$X$44,MATCH(Navigation_NEW!$Q$22,Navigation_data!$H$5:$H$44,0),MATCH(Navigation_NEW!V5,Navigation_data!$I$4:$X$4,0))&gt;0,Z5="yes"),1,0)</f>
        <v>0</v>
      </c>
      <c r="R16" s="314"/>
      <c r="S16" s="205">
        <f>IF(AND(INDEX(Navigation_data!$I$5:$X$44,MATCH(Navigation_NEW!$Q$22,Navigation_data!$H$5:$H$44,0),MATCH(Navigation_NEW!AD5,Navigation_data!$I$4:$X$4,0))&gt;0,AJ5="yes"),7,0)</f>
        <v>0</v>
      </c>
      <c r="T16" s="76"/>
      <c r="U16" s="205">
        <f>IF(AND(INDEX(Navigation_data!$I$5:$X$44,MATCH(Navigation_NEW!$U$22,Navigation_data!$H$5:$H$44,0),MATCH(Navigation_NEW!$V5,Navigation_data!$I$4:$X$4,0))&gt;0,$Z5="yes"),1,0)</f>
        <v>0</v>
      </c>
      <c r="V16" s="314"/>
      <c r="W16" s="205">
        <f>IF(AND(INDEX(Navigation_data!$I$5:$X$44,MATCH(Navigation_NEW!$U$22,Navigation_data!$H$5:$H$44,0),MATCH(Navigation_NEW!$AD5,Navigation_data!$I$4:$X$4,0))&gt;0,$AJ5="yes"),7,0)</f>
        <v>0</v>
      </c>
      <c r="X16" s="76"/>
      <c r="Y16" s="205">
        <f>IF(AND(INDEX(Navigation_data!$I$5:$X$44,MATCH(Navigation_NEW!$Y$22,Navigation_data!$H$5:$H$44,0),MATCH(Navigation_NEW!$V5,Navigation_data!$I$4:$X$4,0))&gt;0,$Z5="yes"),1,0)</f>
        <v>0</v>
      </c>
      <c r="Z16" s="314"/>
      <c r="AA16" s="205">
        <f>IF(AND(INDEX(Navigation_data!$I$5:$X$44,MATCH(Navigation_NEW!$Y$22,Navigation_data!$H$5:$H$44,0),MATCH(Navigation_NEW!$AD5,Navigation_data!$I$4:$X$4,0))&gt;0,$AJ5="yes"),7,0)</f>
        <v>0</v>
      </c>
      <c r="AB16" s="76"/>
      <c r="AC16" s="205">
        <f>IF(AND(INDEX(Navigation_data!$I$5:$X$44,MATCH(Navigation_NEW!$AC$22,Navigation_data!$H$5:$H$44,0),MATCH(Navigation_NEW!$V5,Navigation_data!$I$4:$X$4,0))&gt;0,$Z5="yes"),1,0)</f>
        <v>0</v>
      </c>
      <c r="AD16" s="314"/>
      <c r="AE16" s="205">
        <f>IF(AND(INDEX(Navigation_data!$I$5:$X$44,MATCH(Navigation_NEW!$AC$22,Navigation_data!$H$5:$H$44,0),MATCH(Navigation_NEW!$AD5,Navigation_data!$I$4:$X$4,0))&gt;0,$AJ5="yes"),7,0)</f>
        <v>0</v>
      </c>
      <c r="AF16" s="76"/>
      <c r="AG16" s="108"/>
      <c r="AH16" s="76"/>
      <c r="AI16" s="205">
        <f>IF(AND(INDEX(Navigation_data!$I$5:$X$44,MATCH(Navigation_NEW!$AI$22,Navigation_data!$H$5:$H$44,0),MATCH(Navigation_NEW!$V5,Navigation_data!$I$4:$X$4,0))&gt;0,$Z5="yes"),1,0)</f>
        <v>0</v>
      </c>
      <c r="AJ16" s="314"/>
      <c r="AK16" s="205">
        <f>IF(AND(INDEX(Navigation_data!$I$5:$X$44,MATCH(Navigation_NEW!$AI$22,Navigation_data!$H$5:$H$44,0),MATCH(Navigation_NEW!$AD5,Navigation_data!$I$4:$X$4,0))&gt;0,$AJ5="yes"),7,0)</f>
        <v>0</v>
      </c>
      <c r="AL16" s="76"/>
      <c r="AM16" s="205">
        <f>IF(AND(INDEX(Navigation_data!$I$5:$X$44,MATCH(Navigation_NEW!$AM$22,Navigation_data!$H$5:$H$44,0),MATCH(Navigation_NEW!$V5,Navigation_data!$I$4:$X$4,0))&gt;0,$Z5="yes"),1,0)</f>
        <v>0</v>
      </c>
      <c r="AN16" s="314"/>
      <c r="AO16" s="205">
        <f>IF(AND(INDEX(Navigation_data!$I$5:$X$44,MATCH(Navigation_NEW!$AM22,Navigation_data!$H$5:$H$44,0),MATCH(Navigation_NEW!$AD5,Navigation_data!$I$4:$X$4,0))&gt;0,$AJ5="yes"),7,0)</f>
        <v>0</v>
      </c>
      <c r="AP16" s="76"/>
      <c r="AQ16" s="205">
        <f>IF(AND(INDEX(Navigation_data!$I$5:$X$44,MATCH(Navigation_NEW!$AQ$22,Navigation_data!$H$5:$H$44,0),MATCH(Navigation_NEW!$V5,Navigation_data!$I$4:$X$4,0))&gt;0,$Z5="yes"),1,0)</f>
        <v>0</v>
      </c>
      <c r="AR16" s="314"/>
      <c r="AS16" s="205">
        <f>IF(AND(INDEX(Navigation_data!$I$5:$X$44,MATCH(Navigation_NEW!$AQ$22,Navigation_data!$H$5:$H$44,0),MATCH(Navigation_NEW!$AD5,Navigation_data!$I$4:$X$4,0))&gt;0,$AJ5="yes"),7,0)</f>
        <v>0</v>
      </c>
      <c r="AT16" s="82"/>
      <c r="AU16" s="108"/>
      <c r="AV16" s="76"/>
      <c r="AW16" s="205">
        <f>IF(AND(INDEX(Navigation_data!$I$5:$X$44,MATCH(Navigation_NEW!$AW$22,Navigation_data!$H$5:$H$44,0),MATCH(Navigation_NEW!$V5,Navigation_data!$I$4:$X$4,0))&gt;0,$Z5="yes"),1,0)</f>
        <v>0</v>
      </c>
      <c r="AX16" s="314"/>
      <c r="AY16" s="205">
        <f>IF(AND(INDEX(Navigation_data!$I$5:$X$44,MATCH(Navigation_NEW!$AW$22,Navigation_data!$H$5:$H$44,0),MATCH(Navigation_NEW!$AD5,Navigation_data!$I$4:$X$4,0))&gt;0,$AJ5="yes"),7,0)</f>
        <v>0</v>
      </c>
      <c r="AZ16" s="76"/>
      <c r="BA16" s="205">
        <f>IF(AND(INDEX(Navigation_data!$I$5:$X$44,MATCH(Navigation_NEW!$BA$22,Navigation_data!$H$5:$H$44,0),MATCH(Navigation_NEW!$V5,Navigation_data!$I$4:$X$4,0))&gt;0,$Z5="yes"),1,0)</f>
        <v>0</v>
      </c>
      <c r="BB16" s="314"/>
      <c r="BC16" s="205">
        <f>IF(AND(INDEX(Navigation_data!$I$5:$X$44,MATCH(Navigation_NEW!$BA$22,Navigation_data!$H$5:$H$44,0),MATCH(Navigation_NEW!$AD5,Navigation_data!$I$4:$X$4,0))&gt;0,$AJ5="yes"),7,0)</f>
        <v>0</v>
      </c>
      <c r="BD16" s="76"/>
      <c r="BE16" s="205">
        <f>IF(AND(INDEX(Navigation_data!$I$5:$X$44,MATCH(Navigation_NEW!$BE$22,Navigation_data!$H$5:$H$44,0),MATCH(Navigation_NEW!$V5,Navigation_data!$I$4:$X$4,0))&gt;0,$Z5="yes"),1,0)</f>
        <v>0</v>
      </c>
      <c r="BF16" s="314"/>
      <c r="BG16" s="205">
        <f>IF(AND(INDEX(Navigation_data!$I$5:$X$44,MATCH(Navigation_NEW!$BE$22,Navigation_data!$H$5:$H$44,0),MATCH(Navigation_NEW!$AD5,Navigation_data!$I$4:$X$4,0))&gt;0,$AJ5="yes"),7,0)</f>
        <v>0</v>
      </c>
      <c r="BH16" s="82"/>
      <c r="BI16" s="108"/>
      <c r="BJ16" s="76"/>
      <c r="BK16" s="205">
        <f>IF(AND(INDEX(Navigation_data!$I$5:$X$44,MATCH(Navigation_NEW!$BK$22,Navigation_data!$H$5:$H$44,0),MATCH(Navigation_NEW!$V5,Navigation_data!$I$4:$X$4,0))&gt;0,$Z5="yes"),1,0)</f>
        <v>0</v>
      </c>
      <c r="BL16" s="314"/>
      <c r="BM16" s="205">
        <f>IF(AND(INDEX(Navigation_data!$I$5:$X$44,MATCH(Navigation_NEW!$BK$22,Navigation_data!$H$5:$H$44,0),MATCH(Navigation_NEW!$AD5,Navigation_data!$I$4:$X$4,0))&gt;0,$AJ5="yes"),7,0)</f>
        <v>0</v>
      </c>
      <c r="BN16" s="76"/>
      <c r="BO16" s="205">
        <f>IF(AND(INDEX(Navigation_data!$I$5:$X$44,MATCH(Navigation_NEW!$BO$22,Navigation_data!$H$5:$H$44,0),MATCH(Navigation_NEW!$V5,Navigation_data!$I$4:$X$4,0))&gt;0,$Z5="yes"),1,0)</f>
        <v>0</v>
      </c>
      <c r="BP16" s="314"/>
      <c r="BQ16" s="205">
        <f>IF(AND(INDEX(Navigation_data!$I$5:$X$44,MATCH(Navigation_NEW!$BO$22,Navigation_data!$H$5:$H$44,0),MATCH(Navigation_NEW!$AD5,Navigation_data!$I$4:$X$4,0))&gt;0,$AJ5="yes"),7,0)</f>
        <v>0</v>
      </c>
      <c r="BR16" s="96"/>
      <c r="BS16" s="94"/>
      <c r="BT16" s="94"/>
      <c r="BU16" s="94"/>
    </row>
    <row r="17" spans="1:73" ht="7.5" customHeight="1" x14ac:dyDescent="0.25">
      <c r="A17" s="66"/>
      <c r="B17" s="73"/>
      <c r="C17" s="206">
        <f>IF(AND(INDEX(Navigation_data!$I$5:$X$44,MATCH(Navigation_NEW!$C$22,Navigation_data!$H$5:$H$44,0),MATCH(Navigation_NEW!V6,Navigation_data!$I$4:$X$4,0))&gt;0,Z6="yes"),2,0)</f>
        <v>0</v>
      </c>
      <c r="D17" s="314"/>
      <c r="E17" s="206">
        <f>IF(AND(INDEX(Navigation_data!$I$5:$X$44,MATCH(Navigation_NEW!$C$22,Navigation_data!$H$5:$H$44,0),MATCH(Navigation_NEW!AD6,Navigation_data!$I$4:$X$4,0))&gt;0,AJ6="yes"),8,0)</f>
        <v>0</v>
      </c>
      <c r="F17" s="76"/>
      <c r="G17" s="206">
        <f>IF(AND(INDEX(Navigation_data!$I$5:$X$44,MATCH(Navigation_NEW!$G$22,Navigation_data!$H$5:$H$44,0),MATCH(Navigation_NEW!V6,Navigation_data!$I$4:$X$4,0))&gt;0,Z6="yes"),2,0)</f>
        <v>0</v>
      </c>
      <c r="H17" s="314"/>
      <c r="I17" s="206">
        <f>IF(AND(INDEX(Navigation_data!$I$5:$X$44,MATCH(Navigation_NEW!$G$22,Navigation_data!$H$5:$H$44,0),MATCH(Navigation_NEW!AD6,Navigation_data!$I$4:$X$4,0))&gt;0,AJ6="yes"),8,0)</f>
        <v>0</v>
      </c>
      <c r="J17" s="76"/>
      <c r="K17" s="206">
        <f>IF(AND(INDEX(Navigation_data!$I$5:$X$44,MATCH(Navigation_NEW!$K$22,Navigation_data!$H$5:$H$44,0),MATCH(Navigation_NEW!V6,Navigation_data!$I$4:$X$4,0))&gt;0,Z6="yes"),2,0)</f>
        <v>0</v>
      </c>
      <c r="L17" s="314"/>
      <c r="M17" s="206">
        <f>IF(AND(INDEX(Navigation_data!$I$5:$X$44,MATCH(Navigation_NEW!$K$22,Navigation_data!$H$5:$H$44,0),MATCH(Navigation_NEW!AD6,Navigation_data!$I$4:$X$4,0))&gt;0,AJ6="yes"),8,0)</f>
        <v>0</v>
      </c>
      <c r="N17" s="96"/>
      <c r="O17" s="107"/>
      <c r="P17" s="76"/>
      <c r="Q17" s="206">
        <f>IF(AND(INDEX(Navigation_data!$I$5:$X$44,MATCH(Navigation_NEW!$Q$22,Navigation_data!$H$5:$H$44,0),MATCH(Navigation_NEW!$V6,Navigation_data!$I$4:$X$4,0))&gt;0,$Z6="yes"),2,0)</f>
        <v>0</v>
      </c>
      <c r="R17" s="314"/>
      <c r="S17" s="206">
        <f>IF(AND(INDEX(Navigation_data!$I$5:$X$44,MATCH(Navigation_NEW!$Q$22,Navigation_data!$H$5:$H$44,0),MATCH(Navigation_NEW!$AD6,Navigation_data!$I$4:$X$4,0))&gt;0,$AJ6="yes"),8,0)</f>
        <v>0</v>
      </c>
      <c r="T17" s="76"/>
      <c r="U17" s="206">
        <f>IF(AND(INDEX(Navigation_data!$I$5:$X$44,MATCH(Navigation_NEW!$U$22,Navigation_data!$H$5:$H$44,0),MATCH(Navigation_NEW!$V6,Navigation_data!$I$4:$X$4,0))&gt;0,$Z6="yes"),2,0)</f>
        <v>0</v>
      </c>
      <c r="V17" s="314"/>
      <c r="W17" s="206">
        <f>IF(AND(INDEX(Navigation_data!$I$5:$X$44,MATCH(Navigation_NEW!$U$22,Navigation_data!$H$5:$H$44,0),MATCH(Navigation_NEW!$AD6,Navigation_data!$I$4:$X$4,0))&gt;0,$AJ6="yes"),8,0)</f>
        <v>0</v>
      </c>
      <c r="X17" s="76"/>
      <c r="Y17" s="206">
        <f>IF(AND(INDEX(Navigation_data!$I$5:$X$44,MATCH(Navigation_NEW!$Y$22,Navigation_data!$H$5:$H$44,0),MATCH(Navigation_NEW!$V6,Navigation_data!$I$4:$X$4,0))&gt;0,$Z6="yes"),2,0)</f>
        <v>0</v>
      </c>
      <c r="Z17" s="314"/>
      <c r="AA17" s="206">
        <f>IF(AND(INDEX(Navigation_data!$I$5:$X$44,MATCH(Navigation_NEW!$Y$22,Navigation_data!$H$5:$H$44,0),MATCH(Navigation_NEW!$AD6,Navigation_data!$I$4:$X$4,0))&gt;0,$AJ6="yes"),8,0)</f>
        <v>0</v>
      </c>
      <c r="AB17" s="76"/>
      <c r="AC17" s="206">
        <f>IF(AND(INDEX(Navigation_data!$I$5:$X$44,MATCH(Navigation_NEW!$AC$22,Navigation_data!$H$5:$H$44,0),MATCH(Navigation_NEW!$V6,Navigation_data!$I$4:$X$4,0))&gt;0,$Z6="yes"),2,0)</f>
        <v>0</v>
      </c>
      <c r="AD17" s="314"/>
      <c r="AE17" s="206">
        <f>IF(AND(INDEX(Navigation_data!$I$5:$X$44,MATCH(Navigation_NEW!$AC$22,Navigation_data!$H$5:$H$44,0),MATCH(Navigation_NEW!$AD6,Navigation_data!$I$4:$X$4,0))&gt;0,$AJ6="yes"),8,0)</f>
        <v>0</v>
      </c>
      <c r="AF17" s="76"/>
      <c r="AG17" s="108"/>
      <c r="AH17" s="76"/>
      <c r="AI17" s="206">
        <f>IF(AND(INDEX(Navigation_data!$I$5:$X$44,MATCH(Navigation_NEW!$AI$22,Navigation_data!$H$5:$H$44,0),MATCH(Navigation_NEW!$V6,Navigation_data!$I$4:$X$4,0))&gt;0,$Z6="yes"),2,0)</f>
        <v>0</v>
      </c>
      <c r="AJ17" s="314"/>
      <c r="AK17" s="206">
        <f>IF(AND(INDEX(Navigation_data!$I$5:$X$44,MATCH(Navigation_NEW!$AI$22,Navigation_data!$H$5:$H$44,0),MATCH(Navigation_NEW!$AD6,Navigation_data!$I$4:$X$4,0))&gt;0,$AJ6="yes"),8,0)</f>
        <v>0</v>
      </c>
      <c r="AL17" s="76"/>
      <c r="AM17" s="206">
        <f>IF(AND(INDEX(Navigation_data!$I$5:$X$44,MATCH(Navigation_NEW!$AM$22,Navigation_data!$H$5:$H$44,0),MATCH(Navigation_NEW!$V6,Navigation_data!$I$4:$X$4,0))&gt;0,$Z6="yes"),2,0)</f>
        <v>0</v>
      </c>
      <c r="AN17" s="314"/>
      <c r="AO17" s="206">
        <f>IF(AND(INDEX(Navigation_data!$I$5:$X$44,MATCH(Navigation_NEW!$AM22,Navigation_data!$H$5:$H$44,0),MATCH(Navigation_NEW!$AD6,Navigation_data!$I$4:$X$4,0))&gt;0,$AJ6="yes"),8,0)</f>
        <v>0</v>
      </c>
      <c r="AP17" s="76"/>
      <c r="AQ17" s="206">
        <f>IF(AND(INDEX(Navigation_data!$I$5:$X$44,MATCH(Navigation_NEW!$AQ$22,Navigation_data!$H$5:$H$44,0),MATCH(Navigation_NEW!$V6,Navigation_data!$I$4:$X$4,0))&gt;0,$Z6="yes"),2,0)</f>
        <v>0</v>
      </c>
      <c r="AR17" s="314"/>
      <c r="AS17" s="206">
        <f>IF(AND(INDEX(Navigation_data!$I$5:$X$44,MATCH(Navigation_NEW!$AQ$22,Navigation_data!$H$5:$H$44,0),MATCH(Navigation_NEW!$AD6,Navigation_data!$I$4:$X$4,0))&gt;0,$AJ6="yes"),8,0)</f>
        <v>0</v>
      </c>
      <c r="AT17" s="82"/>
      <c r="AU17" s="108"/>
      <c r="AV17" s="76"/>
      <c r="AW17" s="206">
        <f>IF(AND(INDEX(Navigation_data!$I$5:$X$44,MATCH(Navigation_NEW!$AW$22,Navigation_data!$H$5:$H$44,0),MATCH(Navigation_NEW!$V6,Navigation_data!$I$4:$X$4,0))&gt;0,$Z6="yes"),2,0)</f>
        <v>0</v>
      </c>
      <c r="AX17" s="314"/>
      <c r="AY17" s="206">
        <f>IF(AND(INDEX(Navigation_data!$I$5:$X$44,MATCH(Navigation_NEW!$AW$22,Navigation_data!$H$5:$H$44,0),MATCH(Navigation_NEW!$AD6,Navigation_data!$I$4:$X$4,0))&gt;0,$AJ6="yes"),8,0)</f>
        <v>0</v>
      </c>
      <c r="AZ17" s="76"/>
      <c r="BA17" s="206">
        <f>IF(AND(INDEX(Navigation_data!$I$5:$X$44,MATCH(Navigation_NEW!$BA$22,Navigation_data!$H$5:$H$44,0),MATCH(Navigation_NEW!$V6,Navigation_data!$I$4:$X$4,0))&gt;0,$Z6="yes"),2,0)</f>
        <v>0</v>
      </c>
      <c r="BB17" s="314"/>
      <c r="BC17" s="206">
        <f>IF(AND(INDEX(Navigation_data!$I$5:$X$44,MATCH(Navigation_NEW!$BA$22,Navigation_data!$H$5:$H$44,0),MATCH(Navigation_NEW!$AD6,Navigation_data!$I$4:$X$4,0))&gt;0,$AJ6="yes"),8,0)</f>
        <v>0</v>
      </c>
      <c r="BD17" s="76"/>
      <c r="BE17" s="206">
        <f>IF(AND(INDEX(Navigation_data!$I$5:$X$44,MATCH(Navigation_NEW!$BE$22,Navigation_data!$H$5:$H$44,0),MATCH(Navigation_NEW!$V6,Navigation_data!$I$4:$X$4,0))&gt;0,$Z6="yes"),2,0)</f>
        <v>0</v>
      </c>
      <c r="BF17" s="314"/>
      <c r="BG17" s="206">
        <f>IF(AND(INDEX(Navigation_data!$I$5:$X$44,MATCH(Navigation_NEW!$BE$22,Navigation_data!$H$5:$H$44,0),MATCH(Navigation_NEW!$AD6,Navigation_data!$I$4:$X$4,0))&gt;0,$AJ6="yes"),8,0)</f>
        <v>0</v>
      </c>
      <c r="BH17" s="82"/>
      <c r="BI17" s="108"/>
      <c r="BJ17" s="76"/>
      <c r="BK17" s="206">
        <f>IF(AND(INDEX(Navigation_data!$I$5:$X$44,MATCH(Navigation_NEW!$BK$22,Navigation_data!$H$5:$H$44,0),MATCH(Navigation_NEW!$V6,Navigation_data!$I$4:$X$4,0))&gt;0,$Z6="yes"),2,0)</f>
        <v>0</v>
      </c>
      <c r="BL17" s="314"/>
      <c r="BM17" s="206">
        <f>IF(AND(INDEX(Navigation_data!$I$5:$X$44,MATCH(Navigation_NEW!$BK$22,Navigation_data!$H$5:$H$44,0),MATCH(Navigation_NEW!$AD6,Navigation_data!$I$4:$X$4,0))&gt;0,$AJ6="yes"),8,0)</f>
        <v>0</v>
      </c>
      <c r="BN17" s="76"/>
      <c r="BO17" s="206">
        <f>IF(AND(INDEX(Navigation_data!$I$5:$X$44,MATCH(Navigation_NEW!$BO$22,Navigation_data!$H$5:$H$44,0),MATCH(Navigation_NEW!$V6,Navigation_data!$I$4:$X$4,0))&gt;0,$Z6="yes"),2,0)</f>
        <v>0</v>
      </c>
      <c r="BP17" s="314"/>
      <c r="BQ17" s="206">
        <f>IF(AND(INDEX(Navigation_data!$I$5:$X$44,MATCH(Navigation_NEW!$BO$22,Navigation_data!$H$5:$H$44,0),MATCH(Navigation_NEW!$AD6,Navigation_data!$I$4:$X$4,0))&gt;0,$AJ6="yes"),8,0)</f>
        <v>0</v>
      </c>
      <c r="BR17" s="96"/>
      <c r="BS17" s="94"/>
      <c r="BT17" s="94"/>
      <c r="BU17" s="94"/>
    </row>
    <row r="18" spans="1:73" ht="7.5" customHeight="1" x14ac:dyDescent="0.25">
      <c r="A18" s="66"/>
      <c r="B18" s="73"/>
      <c r="C18" s="206">
        <f>IF(AND(INDEX(Navigation_data!$I$5:$X$44,MATCH(Navigation_NEW!$C$22,Navigation_data!$H$5:$H$44,0),MATCH(Navigation_NEW!V7,Navigation_data!$I$4:$X$4,0))&gt;0,Z7="yes"),3,0)</f>
        <v>0</v>
      </c>
      <c r="D18" s="314"/>
      <c r="E18" s="206">
        <f>IF(AND(INDEX(Navigation_data!$I$5:$X$44,MATCH(Navigation_NEW!$C$22,Navigation_data!$H$5:$H$44,0),MATCH(Navigation_NEW!AD7,Navigation_data!$I$4:$X$4,0))&gt;0,AJ7="yes"),9,0)</f>
        <v>0</v>
      </c>
      <c r="F18" s="76"/>
      <c r="G18" s="206">
        <f>IF(AND(INDEX(Navigation_data!$I$5:$X$44,MATCH(Navigation_NEW!$G$22,Navigation_data!$H$5:$H$44,0),MATCH(Navigation_NEW!V7,Navigation_data!$I$4:$X$4,0))&gt;0,Z7="yes"),3,0)</f>
        <v>0</v>
      </c>
      <c r="H18" s="314"/>
      <c r="I18" s="206">
        <f>IF(AND(INDEX(Navigation_data!$I$5:$X$44,MATCH(Navigation_NEW!$G$22,Navigation_data!$H$5:$H$44,0),MATCH(Navigation_NEW!AD7,Navigation_data!$I$4:$X$4,0))&gt;0,AJ7="yes"),9,0)</f>
        <v>0</v>
      </c>
      <c r="J18" s="76"/>
      <c r="K18" s="206">
        <f>IF(AND(INDEX(Navigation_data!$I$5:$X$44,MATCH(Navigation_NEW!$K$22,Navigation_data!$H$5:$H$44,0),MATCH(Navigation_NEW!V7,Navigation_data!$I$4:$X$4,0))&gt;0,Z7="yes"),3,0)</f>
        <v>0</v>
      </c>
      <c r="L18" s="314"/>
      <c r="M18" s="206">
        <f>IF(AND(INDEX(Navigation_data!$I$5:$X$44,MATCH(Navigation_NEW!$K$22,Navigation_data!$H$5:$H$44,0),MATCH(Navigation_NEW!AD7,Navigation_data!$I$4:$X$4,0))&gt;0,AJ7="yes"),9,0)</f>
        <v>0</v>
      </c>
      <c r="N18" s="96"/>
      <c r="O18" s="107"/>
      <c r="P18" s="76"/>
      <c r="Q18" s="206">
        <f>IF(AND(INDEX(Navigation_data!$I$5:$X$44,MATCH(Navigation_NEW!$Q$22,Navigation_data!$H$5:$H$44,0),MATCH(Navigation_NEW!$V7,Navigation_data!$I$4:$X$4,0))&gt;0,$Z7="yes"),3,0)</f>
        <v>0</v>
      </c>
      <c r="R18" s="314"/>
      <c r="S18" s="206">
        <f>IF(AND(INDEX(Navigation_data!$I$5:$X$44,MATCH(Navigation_NEW!$Q$22,Navigation_data!$H$5:$H$44,0),MATCH(Navigation_NEW!$AD7,Navigation_data!$I$4:$X$4,0))&gt;0,$AJ7="yes"),9,0)</f>
        <v>0</v>
      </c>
      <c r="T18" s="76"/>
      <c r="U18" s="206">
        <f>IF(AND(INDEX(Navigation_data!$I$5:$X$44,MATCH(Navigation_NEW!$U$22,Navigation_data!$H$5:$H$44,0),MATCH(Navigation_NEW!$V7,Navigation_data!$I$4:$X$4,0))&gt;0,$Z7="yes"),3,0)</f>
        <v>0</v>
      </c>
      <c r="V18" s="314"/>
      <c r="W18" s="206">
        <f>IF(AND(INDEX(Navigation_data!$I$5:$X$44,MATCH(Navigation_NEW!$U$22,Navigation_data!$H$5:$H$44,0),MATCH(Navigation_NEW!$AD7,Navigation_data!$I$4:$X$4,0))&gt;0,$AJ7="yes"),9,0)</f>
        <v>0</v>
      </c>
      <c r="X18" s="76"/>
      <c r="Y18" s="206">
        <f>IF(AND(INDEX(Navigation_data!$I$5:$X$44,MATCH(Navigation_NEW!$Y$22,Navigation_data!$H$5:$H$44,0),MATCH(Navigation_NEW!$V7,Navigation_data!$I$4:$X$4,0))&gt;0,$Z7="yes"),3,0)</f>
        <v>0</v>
      </c>
      <c r="Z18" s="314"/>
      <c r="AA18" s="206">
        <f>IF(AND(INDEX(Navigation_data!$I$5:$X$44,MATCH(Navigation_NEW!$Y$22,Navigation_data!$H$5:$H$44,0),MATCH(Navigation_NEW!$AD7,Navigation_data!$I$4:$X$4,0))&gt;0,$AJ7="yes"),9,0)</f>
        <v>0</v>
      </c>
      <c r="AB18" s="76"/>
      <c r="AC18" s="206">
        <f>IF(AND(INDEX(Navigation_data!$I$5:$X$44,MATCH(Navigation_NEW!$AC$22,Navigation_data!$H$5:$H$44,0),MATCH(Navigation_NEW!$V7,Navigation_data!$I$4:$X$4,0))&gt;0,$Z7="yes"),3,0)</f>
        <v>0</v>
      </c>
      <c r="AD18" s="314"/>
      <c r="AE18" s="206">
        <f>IF(AND(INDEX(Navigation_data!$I$5:$X$44,MATCH(Navigation_NEW!$AC$22,Navigation_data!$H$5:$H$44,0),MATCH(Navigation_NEW!$AD7,Navigation_data!$I$4:$X$4,0))&gt;0,$AJ7="yes"),9,0)</f>
        <v>0</v>
      </c>
      <c r="AF18" s="76"/>
      <c r="AG18" s="108"/>
      <c r="AH18" s="76"/>
      <c r="AI18" s="206">
        <f>IF(AND(INDEX(Navigation_data!$I$5:$X$44,MATCH(Navigation_NEW!$AI$22,Navigation_data!$H$5:$H$44,0),MATCH(Navigation_NEW!$V7,Navigation_data!$I$4:$X$4,0))&gt;0,$Z7="yes"),3,0)</f>
        <v>0</v>
      </c>
      <c r="AJ18" s="314"/>
      <c r="AK18" s="206">
        <f>IF(AND(INDEX(Navigation_data!$I$5:$X$44,MATCH(Navigation_NEW!$AI$22,Navigation_data!$H$5:$H$44,0),MATCH(Navigation_NEW!$AD7,Navigation_data!$I$4:$X$4,0))&gt;0,$AJ7="yes"),9,0)</f>
        <v>0</v>
      </c>
      <c r="AL18" s="76"/>
      <c r="AM18" s="206">
        <f>IF(AND(INDEX(Navigation_data!$I$5:$X$44,MATCH(Navigation_NEW!$AM$22,Navigation_data!$H$5:$H$44,0),MATCH(Navigation_NEW!$V7,Navigation_data!$I$4:$X$4,0))&gt;0,$Z7="yes"),3,0)</f>
        <v>0</v>
      </c>
      <c r="AN18" s="314"/>
      <c r="AO18" s="206">
        <f>IF(AND(INDEX(Navigation_data!$I$5:$X$44,MATCH(Navigation_NEW!$AM22,Navigation_data!$H$5:$H$44,0),MATCH(Navigation_NEW!$AD7,Navigation_data!$I$4:$X$4,0))&gt;0,$AJ7="yes"),9,0)</f>
        <v>0</v>
      </c>
      <c r="AP18" s="76"/>
      <c r="AQ18" s="206">
        <f>IF(AND(INDEX(Navigation_data!$I$5:$X$44,MATCH(Navigation_NEW!$AQ$22,Navigation_data!$H$5:$H$44,0),MATCH(Navigation_NEW!$V7,Navigation_data!$I$4:$X$4,0))&gt;0,$Z7="yes"),3,0)</f>
        <v>0</v>
      </c>
      <c r="AR18" s="314"/>
      <c r="AS18" s="206">
        <f>IF(AND(INDEX(Navigation_data!$I$5:$X$44,MATCH(Navigation_NEW!$AQ$22,Navigation_data!$H$5:$H$44,0),MATCH(Navigation_NEW!$AD7,Navigation_data!$I$4:$X$4,0))&gt;0,$AJ7="yes"),9,0)</f>
        <v>0</v>
      </c>
      <c r="AT18" s="82"/>
      <c r="AU18" s="108"/>
      <c r="AV18" s="76"/>
      <c r="AW18" s="206">
        <f>IF(AND(INDEX(Navigation_data!$I$5:$X$44,MATCH(Navigation_NEW!$AW$22,Navigation_data!$H$5:$H$44,0),MATCH(Navigation_NEW!$V7,Navigation_data!$I$4:$X$4,0))&gt;0,$Z7="yes"),3,0)</f>
        <v>0</v>
      </c>
      <c r="AX18" s="314"/>
      <c r="AY18" s="206">
        <f>IF(AND(INDEX(Navigation_data!$I$5:$X$44,MATCH(Navigation_NEW!$AW$22,Navigation_data!$H$5:$H$44,0),MATCH(Navigation_NEW!$AD7,Navigation_data!$I$4:$X$4,0))&gt;0,$AJ7="yes"),9,0)</f>
        <v>0</v>
      </c>
      <c r="AZ18" s="76"/>
      <c r="BA18" s="206">
        <f>IF(AND(INDEX(Navigation_data!$I$5:$X$44,MATCH(Navigation_NEW!$BA$22,Navigation_data!$H$5:$H$44,0),MATCH(Navigation_NEW!$V7,Navigation_data!$I$4:$X$4,0))&gt;0,$Z7="yes"),3,0)</f>
        <v>0</v>
      </c>
      <c r="BB18" s="314"/>
      <c r="BC18" s="206">
        <f>IF(AND(INDEX(Navigation_data!$I$5:$X$44,MATCH(Navigation_NEW!$BA$22,Navigation_data!$H$5:$H$44,0),MATCH(Navigation_NEW!$AD7,Navigation_data!$I$4:$X$4,0))&gt;0,$AJ7="yes"),9,0)</f>
        <v>0</v>
      </c>
      <c r="BD18" s="76"/>
      <c r="BE18" s="206">
        <f>IF(AND(INDEX(Navigation_data!$I$5:$X$44,MATCH(Navigation_NEW!$BE$22,Navigation_data!$H$5:$H$44,0),MATCH(Navigation_NEW!$V7,Navigation_data!$I$4:$X$4,0))&gt;0,$Z7="yes"),3,0)</f>
        <v>0</v>
      </c>
      <c r="BF18" s="314"/>
      <c r="BG18" s="206">
        <f>IF(AND(INDEX(Navigation_data!$I$5:$X$44,MATCH(Navigation_NEW!$BE$22,Navigation_data!$H$5:$H$44,0),MATCH(Navigation_NEW!$AD7,Navigation_data!$I$4:$X$4,0))&gt;0,$AJ7="yes"),9,0)</f>
        <v>0</v>
      </c>
      <c r="BH18" s="82"/>
      <c r="BI18" s="108"/>
      <c r="BJ18" s="76"/>
      <c r="BK18" s="206">
        <f>IF(AND(INDEX(Navigation_data!$I$5:$X$44,MATCH(Navigation_NEW!$BK$22,Navigation_data!$H$5:$H$44,0),MATCH(Navigation_NEW!$V7,Navigation_data!$I$4:$X$4,0))&gt;0,$Z7="yes"),3,0)</f>
        <v>0</v>
      </c>
      <c r="BL18" s="314"/>
      <c r="BM18" s="206">
        <f>IF(AND(INDEX(Navigation_data!$I$5:$X$44,MATCH(Navigation_NEW!$BK$22,Navigation_data!$H$5:$H$44,0),MATCH(Navigation_NEW!$AD7,Navigation_data!$I$4:$X$4,0))&gt;0,$AJ7="yes"),9,0)</f>
        <v>0</v>
      </c>
      <c r="BN18" s="76"/>
      <c r="BO18" s="206">
        <f>IF(AND(INDEX(Navigation_data!$I$5:$X$44,MATCH(Navigation_NEW!$BO$22,Navigation_data!$H$5:$H$44,0),MATCH(Navigation_NEW!$V7,Navigation_data!$I$4:$X$4,0))&gt;0,$Z7="yes"),3,0)</f>
        <v>0</v>
      </c>
      <c r="BP18" s="314"/>
      <c r="BQ18" s="206">
        <f>IF(AND(INDEX(Navigation_data!$I$5:$X$44,MATCH(Navigation_NEW!$BO$22,Navigation_data!$H$5:$H$44,0),MATCH(Navigation_NEW!$AD7,Navigation_data!$I$4:$X$4,0))&gt;0,$AJ7="yes"),9,0)</f>
        <v>0</v>
      </c>
      <c r="BR18" s="96"/>
      <c r="BS18" s="94"/>
      <c r="BT18" s="94"/>
      <c r="BU18" s="94"/>
    </row>
    <row r="19" spans="1:73" ht="7.5" customHeight="1" x14ac:dyDescent="0.25">
      <c r="A19" s="66"/>
      <c r="B19" s="73"/>
      <c r="C19" s="206">
        <f>IF(AND(INDEX(Navigation_data!$I$5:$X$44,MATCH(Navigation_NEW!$C$22,Navigation_data!$H$5:$H$44,0),MATCH(Navigation_NEW!V8,Navigation_data!$I$4:$X$4,0))&gt;0,Z8="yes"),4,0)</f>
        <v>0</v>
      </c>
      <c r="D19" s="314"/>
      <c r="E19" s="206">
        <f>IF(AND(INDEX(Navigation_data!$I$5:$X$44,MATCH(Navigation_NEW!$C$22,Navigation_data!$H$5:$H$44,0),MATCH(Navigation_NEW!AD8,Navigation_data!$I$4:$X$4,0))&gt;0,AJ8="yes"),10,0)</f>
        <v>0</v>
      </c>
      <c r="F19" s="76"/>
      <c r="G19" s="206">
        <f>IF(AND(INDEX(Navigation_data!$I$5:$X$44,MATCH(Navigation_NEW!$G$22,Navigation_data!$H$5:$H$44,0),MATCH(Navigation_NEW!V8,Navigation_data!$I$4:$X$4,0))&gt;0,Z8="yes"),4,0)</f>
        <v>0</v>
      </c>
      <c r="H19" s="314"/>
      <c r="I19" s="206">
        <f>IF(AND(INDEX(Navigation_data!$I$5:$X$44,MATCH(Navigation_NEW!$G$22,Navigation_data!$H$5:$H$44,0),MATCH(Navigation_NEW!AD8,Navigation_data!$I$4:$X$4,0))&gt;0,AJ8="yes"),10,0)</f>
        <v>0</v>
      </c>
      <c r="J19" s="76"/>
      <c r="K19" s="206">
        <f>IF(AND(INDEX(Navigation_data!$I$5:$X$44,MATCH(Navigation_NEW!$K$22,Navigation_data!$H$5:$H$44,0),MATCH(Navigation_NEW!V8,Navigation_data!$I$4:$X$4,0))&gt;0,Z8="yes"),4,0)</f>
        <v>0</v>
      </c>
      <c r="L19" s="314"/>
      <c r="M19" s="206">
        <f>IF(AND(INDEX(Navigation_data!$I$5:$X$44,MATCH(Navigation_NEW!$K$22,Navigation_data!$H$5:$H$44,0),MATCH(Navigation_NEW!AD8,Navigation_data!$I$4:$X$4,0))&gt;0,AJ8="yes"),10,0)</f>
        <v>0</v>
      </c>
      <c r="N19" s="96"/>
      <c r="O19" s="107"/>
      <c r="P19" s="76"/>
      <c r="Q19" s="206">
        <f>IF(AND(INDEX(Navigation_data!$I$5:$X$44,MATCH(Navigation_NEW!$Q$22,Navigation_data!$H$5:$H$44,0),MATCH(Navigation_NEW!$V8,Navigation_data!$I$4:$X$4,0))&gt;0,$Z8="yes"),4,0)</f>
        <v>0</v>
      </c>
      <c r="R19" s="314"/>
      <c r="S19" s="206">
        <f>IF(AND(INDEX(Navigation_data!$I$5:$X$44,MATCH(Navigation_NEW!$Q$22,Navigation_data!$H$5:$H$44,0),MATCH(Navigation_NEW!$AD8,Navigation_data!$I$4:$X$4,0))&gt;0,$AJ8="yes"),10,0)</f>
        <v>0</v>
      </c>
      <c r="T19" s="76"/>
      <c r="U19" s="206">
        <f>IF(AND(INDEX(Navigation_data!$I$5:$X$44,MATCH(Navigation_NEW!$U$22,Navigation_data!$H$5:$H$44,0),MATCH(Navigation_NEW!$V8,Navigation_data!$I$4:$X$4,0))&gt;0,$Z8="yes"),4,0)</f>
        <v>0</v>
      </c>
      <c r="V19" s="314"/>
      <c r="W19" s="206">
        <f>IF(AND(INDEX(Navigation_data!$I$5:$X$44,MATCH(Navigation_NEW!$U$22,Navigation_data!$H$5:$H$44,0),MATCH(Navigation_NEW!$AD8,Navigation_data!$I$4:$X$4,0))&gt;0,$AJ8="yes"),10,0)</f>
        <v>0</v>
      </c>
      <c r="X19" s="76"/>
      <c r="Y19" s="206">
        <f>IF(AND(INDEX(Navigation_data!$I$5:$X$44,MATCH(Navigation_NEW!$Y$22,Navigation_data!$H$5:$H$44,0),MATCH(Navigation_NEW!$V8,Navigation_data!$I$4:$X$4,0))&gt;0,$Z8="yes"),4,0)</f>
        <v>0</v>
      </c>
      <c r="Z19" s="314"/>
      <c r="AA19" s="206">
        <f>IF(AND(INDEX(Navigation_data!$I$5:$X$44,MATCH(Navigation_NEW!$Y$22,Navigation_data!$H$5:$H$44,0),MATCH(Navigation_NEW!$AD8,Navigation_data!$I$4:$X$4,0))&gt;0,$AJ8="yes"),10,0)</f>
        <v>0</v>
      </c>
      <c r="AB19" s="76"/>
      <c r="AC19" s="206">
        <f>IF(AND(INDEX(Navigation_data!$I$5:$X$44,MATCH(Navigation_NEW!$AC$22,Navigation_data!$H$5:$H$44,0),MATCH(Navigation_NEW!$V8,Navigation_data!$I$4:$X$4,0))&gt;0,$Z8="yes"),4,0)</f>
        <v>0</v>
      </c>
      <c r="AD19" s="314"/>
      <c r="AE19" s="206">
        <f>IF(AND(INDEX(Navigation_data!$I$5:$X$44,MATCH(Navigation_NEW!$AC$22,Navigation_data!$H$5:$H$44,0),MATCH(Navigation_NEW!$AD8,Navigation_data!$I$4:$X$4,0))&gt;0,$AJ8="yes"),10,0)</f>
        <v>0</v>
      </c>
      <c r="AF19" s="76"/>
      <c r="AG19" s="108"/>
      <c r="AH19" s="76"/>
      <c r="AI19" s="206">
        <f>IF(AND(INDEX(Navigation_data!$I$5:$X$44,MATCH(Navigation_NEW!$AI$22,Navigation_data!$H$5:$H$44,0),MATCH(Navigation_NEW!$V8,Navigation_data!$I$4:$X$4,0))&gt;0,$Z8="yes"),4,0)</f>
        <v>0</v>
      </c>
      <c r="AJ19" s="314"/>
      <c r="AK19" s="206">
        <f>IF(AND(INDEX(Navigation_data!$I$5:$X$44,MATCH(Navigation_NEW!$AI$22,Navigation_data!$H$5:$H$44,0),MATCH(Navigation_NEW!$AD8,Navigation_data!$I$4:$X$4,0))&gt;0,$AJ8="yes"),10,0)</f>
        <v>0</v>
      </c>
      <c r="AL19" s="76"/>
      <c r="AM19" s="206">
        <f>IF(AND(INDEX(Navigation_data!$I$5:$X$44,MATCH(Navigation_NEW!$AM$22,Navigation_data!$H$5:$H$44,0),MATCH(Navigation_NEW!$V8,Navigation_data!$I$4:$X$4,0))&gt;0,$Z8="yes"),4,0)</f>
        <v>0</v>
      </c>
      <c r="AN19" s="314"/>
      <c r="AO19" s="206">
        <f>IF(AND(INDEX(Navigation_data!$I$5:$X$44,MATCH(Navigation_NEW!$AM22,Navigation_data!$H$5:$H$44,0),MATCH(Navigation_NEW!$AD8,Navigation_data!$I$4:$X$4,0))&gt;0,$AJ8="yes"),10,0)</f>
        <v>0</v>
      </c>
      <c r="AP19" s="76"/>
      <c r="AQ19" s="206">
        <f>IF(AND(INDEX(Navigation_data!$I$5:$X$44,MATCH(Navigation_NEW!$AQ$22,Navigation_data!$H$5:$H$44,0),MATCH(Navigation_NEW!$V8,Navigation_data!$I$4:$X$4,0))&gt;0,$Z8="yes"),4,0)</f>
        <v>0</v>
      </c>
      <c r="AR19" s="314"/>
      <c r="AS19" s="206">
        <f>IF(AND(INDEX(Navigation_data!$I$5:$X$44,MATCH(Navigation_NEW!$AQ$22,Navigation_data!$H$5:$H$44,0),MATCH(Navigation_NEW!$AD8,Navigation_data!$I$4:$X$4,0))&gt;0,$AJ8="yes"),10,0)</f>
        <v>0</v>
      </c>
      <c r="AT19" s="82"/>
      <c r="AU19" s="108"/>
      <c r="AV19" s="76"/>
      <c r="AW19" s="206">
        <f>IF(AND(INDEX(Navigation_data!$I$5:$X$44,MATCH(Navigation_NEW!$AW$22,Navigation_data!$H$5:$H$44,0),MATCH(Navigation_NEW!$V8,Navigation_data!$I$4:$X$4,0))&gt;0,$Z8="yes"),4,0)</f>
        <v>0</v>
      </c>
      <c r="AX19" s="314"/>
      <c r="AY19" s="206">
        <f>IF(AND(INDEX(Navigation_data!$I$5:$X$44,MATCH(Navigation_NEW!$AW$22,Navigation_data!$H$5:$H$44,0),MATCH(Navigation_NEW!$AD8,Navigation_data!$I$4:$X$4,0))&gt;0,$AJ8="yes"),10,0)</f>
        <v>0</v>
      </c>
      <c r="AZ19" s="76"/>
      <c r="BA19" s="206">
        <f>IF(AND(INDEX(Navigation_data!$I$5:$X$44,MATCH(Navigation_NEW!$BA$22,Navigation_data!$H$5:$H$44,0),MATCH(Navigation_NEW!$V8,Navigation_data!$I$4:$X$4,0))&gt;0,$Z8="yes"),4,0)</f>
        <v>0</v>
      </c>
      <c r="BB19" s="314"/>
      <c r="BC19" s="206">
        <f>IF(AND(INDEX(Navigation_data!$I$5:$X$44,MATCH(Navigation_NEW!$BA$22,Navigation_data!$H$5:$H$44,0),MATCH(Navigation_NEW!$AD8,Navigation_data!$I$4:$X$4,0))&gt;0,$AJ8="yes"),10,0)</f>
        <v>0</v>
      </c>
      <c r="BD19" s="76"/>
      <c r="BE19" s="206">
        <f>IF(AND(INDEX(Navigation_data!$I$5:$X$44,MATCH(Navigation_NEW!$BE$22,Navigation_data!$H$5:$H$44,0),MATCH(Navigation_NEW!$V8,Navigation_data!$I$4:$X$4,0))&gt;0,$Z8="yes"),4,0)</f>
        <v>0</v>
      </c>
      <c r="BF19" s="314"/>
      <c r="BG19" s="206">
        <f>IF(AND(INDEX(Navigation_data!$I$5:$X$44,MATCH(Navigation_NEW!$BE$22,Navigation_data!$H$5:$H$44,0),MATCH(Navigation_NEW!$AD8,Navigation_data!$I$4:$X$4,0))&gt;0,$AJ8="yes"),10,0)</f>
        <v>0</v>
      </c>
      <c r="BH19" s="82"/>
      <c r="BI19" s="108"/>
      <c r="BJ19" s="76"/>
      <c r="BK19" s="206">
        <f>IF(AND(INDEX(Navigation_data!$I$5:$X$44,MATCH(Navigation_NEW!$BK$22,Navigation_data!$H$5:$H$44,0),MATCH(Navigation_NEW!$V8,Navigation_data!$I$4:$X$4,0))&gt;0,$Z8="yes"),4,0)</f>
        <v>0</v>
      </c>
      <c r="BL19" s="314"/>
      <c r="BM19" s="206">
        <f>IF(AND(INDEX(Navigation_data!$I$5:$X$44,MATCH(Navigation_NEW!$BK$22,Navigation_data!$H$5:$H$44,0),MATCH(Navigation_NEW!$AD8,Navigation_data!$I$4:$X$4,0))&gt;0,$AJ8="yes"),10,0)</f>
        <v>0</v>
      </c>
      <c r="BN19" s="76"/>
      <c r="BO19" s="206">
        <f>IF(AND(INDEX(Navigation_data!$I$5:$X$44,MATCH(Navigation_NEW!$BO$22,Navigation_data!$H$5:$H$44,0),MATCH(Navigation_NEW!$V8,Navigation_data!$I$4:$X$4,0))&gt;0,$Z8="yes"),4,0)</f>
        <v>0</v>
      </c>
      <c r="BP19" s="314"/>
      <c r="BQ19" s="206">
        <f>IF(AND(INDEX(Navigation_data!$I$5:$X$44,MATCH(Navigation_NEW!$BO$22,Navigation_data!$H$5:$H$44,0),MATCH(Navigation_NEW!$AD8,Navigation_data!$I$4:$X$4,0))&gt;0,$AJ8="yes"),10,0)</f>
        <v>0</v>
      </c>
      <c r="BR19" s="96"/>
      <c r="BS19" s="94"/>
      <c r="BT19" s="94"/>
      <c r="BU19" s="94"/>
    </row>
    <row r="20" spans="1:73" ht="7.5" customHeight="1" x14ac:dyDescent="0.25">
      <c r="A20" s="66"/>
      <c r="B20" s="73"/>
      <c r="C20" s="206">
        <f>IF(AND(INDEX(Navigation_data!$I$5:$X$44,MATCH(Navigation_NEW!$C$22,Navigation_data!$H$5:$H$44,0),MATCH(Navigation_NEW!V9,Navigation_data!$I$4:$X$4,0))&gt;0,Z9="yes"),5,0)</f>
        <v>0</v>
      </c>
      <c r="D20" s="314"/>
      <c r="E20" s="206">
        <f>IF(AND(INDEX(Navigation_data!$I$5:$X$44,MATCH(Navigation_NEW!$C$22,Navigation_data!$H$5:$H$44,0),MATCH(Navigation_NEW!AD9,Navigation_data!$I$4:$X$4,0))&gt;0,AJ9="yes"),11,0)</f>
        <v>0</v>
      </c>
      <c r="F20" s="76"/>
      <c r="G20" s="206">
        <f>IF(AND(INDEX(Navigation_data!$I$5:$X$44,MATCH(Navigation_NEW!$G$22,Navigation_data!$H$5:$H$44,0),MATCH(Navigation_NEW!V9,Navigation_data!$I$4:$X$4,0))&gt;0,Z9="yes"),5,0)</f>
        <v>0</v>
      </c>
      <c r="H20" s="314"/>
      <c r="I20" s="206">
        <f>IF(AND(INDEX(Navigation_data!$I$5:$X$44,MATCH(Navigation_NEW!$G$22,Navigation_data!$H$5:$H$44,0),MATCH(Navigation_NEW!AD9,Navigation_data!$I$4:$X$4,0))&gt;0,AJ9="yes"),11,0)</f>
        <v>0</v>
      </c>
      <c r="J20" s="76"/>
      <c r="K20" s="206">
        <f>IF(AND(INDEX(Navigation_data!$I$5:$X$44,MATCH(Navigation_NEW!$K$22,Navigation_data!$H$5:$H$44,0),MATCH(Navigation_NEW!V9,Navigation_data!$I$4:$X$4,0))&gt;0,Z9="yes"),5,0)</f>
        <v>0</v>
      </c>
      <c r="L20" s="314"/>
      <c r="M20" s="206">
        <f>IF(AND(INDEX(Navigation_data!$I$5:$X$44,MATCH(Navigation_NEW!$K$22,Navigation_data!$H$5:$H$44,0),MATCH(Navigation_NEW!AD9,Navigation_data!$I$4:$X$4,0))&gt;0,AJ9="yes"),11,0)</f>
        <v>0</v>
      </c>
      <c r="N20" s="96"/>
      <c r="O20" s="107"/>
      <c r="P20" s="76"/>
      <c r="Q20" s="206">
        <f>IF(AND(INDEX(Navigation_data!$I$5:$X$44,MATCH(Navigation_NEW!$Q$22,Navigation_data!$H$5:$H$44,0),MATCH(Navigation_NEW!$V9,Navigation_data!$I$4:$X$4,0))&gt;0,$Z9="yes"),5,0)</f>
        <v>0</v>
      </c>
      <c r="R20" s="314"/>
      <c r="S20" s="206">
        <f>IF(AND(INDEX(Navigation_data!$I$5:$X$44,MATCH(Navigation_NEW!$K$22,Navigation_data!$H$5:$H$44,0),MATCH(Navigation_NEW!$AD9,Navigation_data!$I$4:$X$4,0))&gt;0,$AJ9="yes"),11,0)</f>
        <v>0</v>
      </c>
      <c r="T20" s="76"/>
      <c r="U20" s="206">
        <f>IF(AND(INDEX(Navigation_data!$I$5:$X$44,MATCH(Navigation_NEW!$U$22,Navigation_data!$H$5:$H$44,0),MATCH(Navigation_NEW!$V9,Navigation_data!$I$4:$X$4,0))&gt;0,$Z9="yes"),5,0)</f>
        <v>0</v>
      </c>
      <c r="V20" s="314"/>
      <c r="W20" s="206">
        <f>IF(AND(INDEX(Navigation_data!$I$5:$X$44,MATCH(Navigation_NEW!$U$22,Navigation_data!$H$5:$H$44,0),MATCH(Navigation_NEW!$AD9,Navigation_data!$I$4:$X$4,0))&gt;0,$AJ9="yes"),11,0)</f>
        <v>0</v>
      </c>
      <c r="X20" s="76"/>
      <c r="Y20" s="206">
        <f>IF(AND(INDEX(Navigation_data!$I$5:$X$44,MATCH(Navigation_NEW!$Y$22,Navigation_data!$H$5:$H$44,0),MATCH(Navigation_NEW!$V9,Navigation_data!$I$4:$X$4,0))&gt;0,$Z9="yes"),5,0)</f>
        <v>0</v>
      </c>
      <c r="Z20" s="314"/>
      <c r="AA20" s="206">
        <f>IF(AND(INDEX(Navigation_data!$I$5:$X$44,MATCH(Navigation_NEW!$Y$22,Navigation_data!$H$5:$H$44,0),MATCH(Navigation_NEW!$AD9,Navigation_data!$I$4:$X$4,0))&gt;0,$AJ9="yes"),11,0)</f>
        <v>0</v>
      </c>
      <c r="AB20" s="76"/>
      <c r="AC20" s="206">
        <f>IF(AND(INDEX(Navigation_data!$I$5:$X$44,MATCH(Navigation_NEW!$AC$22,Navigation_data!$H$5:$H$44,0),MATCH(Navigation_NEW!$V9,Navigation_data!$I$4:$X$4,0))&gt;0,$Z9="yes"),5,0)</f>
        <v>0</v>
      </c>
      <c r="AD20" s="314"/>
      <c r="AE20" s="206">
        <f>IF(AND(INDEX(Navigation_data!$I$5:$X$44,MATCH(Navigation_NEW!$AC$22,Navigation_data!$H$5:$H$44,0),MATCH(Navigation_NEW!$AD9,Navigation_data!$I$4:$X$4,0))&gt;0,$AJ9="yes"),11,0)</f>
        <v>0</v>
      </c>
      <c r="AF20" s="76"/>
      <c r="AG20" s="108"/>
      <c r="AH20" s="76"/>
      <c r="AI20" s="206">
        <f>IF(AND(INDEX(Navigation_data!$I$5:$X$44,MATCH(Navigation_NEW!$AI$22,Navigation_data!$H$5:$H$44,0),MATCH(Navigation_NEW!$V9,Navigation_data!$I$4:$X$4,0))&gt;0,$Z9="yes"),5,0)</f>
        <v>0</v>
      </c>
      <c r="AJ20" s="314"/>
      <c r="AK20" s="206">
        <f>IF(AND(INDEX(Navigation_data!$I$5:$X$44,MATCH(Navigation_NEW!$AI$22,Navigation_data!$H$5:$H$44,0),MATCH(Navigation_NEW!$AD9,Navigation_data!$I$4:$X$4,0))&gt;0,$AJ9="yes"),11,0)</f>
        <v>0</v>
      </c>
      <c r="AL20" s="76"/>
      <c r="AM20" s="206">
        <f>IF(AND(INDEX(Navigation_data!$I$5:$X$44,MATCH(Navigation_NEW!$AM$22,Navigation_data!$H$5:$H$44,0),MATCH(Navigation_NEW!$V9,Navigation_data!$I$4:$X$4,0))&gt;0,$Z9="yes"),5,0)</f>
        <v>0</v>
      </c>
      <c r="AN20" s="314"/>
      <c r="AO20" s="206">
        <f>IF(AND(INDEX(Navigation_data!$I$5:$X$44,MATCH(Navigation_NEW!$AM22,Navigation_data!$H$5:$H$44,0),MATCH(Navigation_NEW!$AD9,Navigation_data!$I$4:$X$4,0))&gt;0,$AJ9="yes"),11,0)</f>
        <v>0</v>
      </c>
      <c r="AP20" s="76"/>
      <c r="AQ20" s="206">
        <f>IF(AND(INDEX(Navigation_data!$I$5:$X$44,MATCH(Navigation_NEW!$AQ$22,Navigation_data!$H$5:$H$44,0),MATCH(Navigation_NEW!$V9,Navigation_data!$I$4:$X$4,0))&gt;0,$Z9="yes"),5,0)</f>
        <v>0</v>
      </c>
      <c r="AR20" s="314"/>
      <c r="AS20" s="206">
        <f>IF(AND(INDEX(Navigation_data!$I$5:$X$44,MATCH(Navigation_NEW!$AQ$22,Navigation_data!$H$5:$H$44,0),MATCH(Navigation_NEW!$AD9,Navigation_data!$I$4:$X$4,0))&gt;0,$AJ9="yes"),11,0)</f>
        <v>0</v>
      </c>
      <c r="AT20" s="82"/>
      <c r="AU20" s="108"/>
      <c r="AV20" s="76"/>
      <c r="AW20" s="206">
        <f>IF(AND(INDEX(Navigation_data!$I$5:$X$44,MATCH(Navigation_NEW!$AW$22,Navigation_data!$H$5:$H$44,0),MATCH(Navigation_NEW!$V9,Navigation_data!$I$4:$X$4,0))&gt;0,$Z9="yes"),5,0)</f>
        <v>0</v>
      </c>
      <c r="AX20" s="314"/>
      <c r="AY20" s="206">
        <f>IF(AND(INDEX(Navigation_data!$I$5:$X$44,MATCH(Navigation_NEW!$AW$22,Navigation_data!$H$5:$H$44,0),MATCH(Navigation_NEW!$AD9,Navigation_data!$I$4:$X$4,0))&gt;0,$AJ9="yes"),11,0)</f>
        <v>0</v>
      </c>
      <c r="AZ20" s="76"/>
      <c r="BA20" s="206">
        <f>IF(AND(INDEX(Navigation_data!$I$5:$X$44,MATCH(Navigation_NEW!$BA$22,Navigation_data!$H$5:$H$44,0),MATCH(Navigation_NEW!$V9,Navigation_data!$I$4:$X$4,0))&gt;0,$Z9="yes"),5,0)</f>
        <v>0</v>
      </c>
      <c r="BB20" s="314"/>
      <c r="BC20" s="206">
        <f>IF(AND(INDEX(Navigation_data!$I$5:$X$44,MATCH(Navigation_NEW!$BA$22,Navigation_data!$H$5:$H$44,0),MATCH(Navigation_NEW!$AD9,Navigation_data!$I$4:$X$4,0))&gt;0,$AJ9="yes"),11,0)</f>
        <v>0</v>
      </c>
      <c r="BD20" s="76"/>
      <c r="BE20" s="206">
        <f>IF(AND(INDEX(Navigation_data!$I$5:$X$44,MATCH(Navigation_NEW!$BE$22,Navigation_data!$H$5:$H$44,0),MATCH(Navigation_NEW!$V9,Navigation_data!$I$4:$X$4,0))&gt;0,$Z9="yes"),5,0)</f>
        <v>0</v>
      </c>
      <c r="BF20" s="314"/>
      <c r="BG20" s="206">
        <f>IF(AND(INDEX(Navigation_data!$I$5:$X$44,MATCH(Navigation_NEW!$BE$22,Navigation_data!$H$5:$H$44,0),MATCH(Navigation_NEW!$AD9,Navigation_data!$I$4:$X$4,0))&gt;0,$AJ9="yes"),11,0)</f>
        <v>0</v>
      </c>
      <c r="BH20" s="82"/>
      <c r="BI20" s="108"/>
      <c r="BJ20" s="76"/>
      <c r="BK20" s="206">
        <f>IF(AND(INDEX(Navigation_data!$I$5:$X$44,MATCH(Navigation_NEW!$BK$22,Navigation_data!$H$5:$H$44,0),MATCH(Navigation_NEW!$V9,Navigation_data!$I$4:$X$4,0))&gt;0,$Z9="yes"),5,0)</f>
        <v>0</v>
      </c>
      <c r="BL20" s="314"/>
      <c r="BM20" s="206">
        <f>IF(AND(INDEX(Navigation_data!$I$5:$X$44,MATCH(Navigation_NEW!$BK$22,Navigation_data!$H$5:$H$44,0),MATCH(Navigation_NEW!$AD9,Navigation_data!$I$4:$X$4,0))&gt;0,$AJ9="yes"),11,0)</f>
        <v>0</v>
      </c>
      <c r="BN20" s="76"/>
      <c r="BO20" s="206">
        <f>IF(AND(INDEX(Navigation_data!$I$5:$X$44,MATCH(Navigation_NEW!$BO$22,Navigation_data!$H$5:$H$44,0),MATCH(Navigation_NEW!$V9,Navigation_data!$I$4:$X$4,0))&gt;0,$Z9="yes"),5,0)</f>
        <v>0</v>
      </c>
      <c r="BP20" s="314"/>
      <c r="BQ20" s="206">
        <f>IF(AND(INDEX(Navigation_data!$I$5:$X$44,MATCH(Navigation_NEW!$BO$22,Navigation_data!$H$5:$H$44,0),MATCH(Navigation_NEW!$AD9,Navigation_data!$I$4:$X$4,0))&gt;0,$AJ9="yes"),11,0)</f>
        <v>0</v>
      </c>
      <c r="BR20" s="96"/>
      <c r="BS20" s="94"/>
      <c r="BT20" s="94"/>
      <c r="BU20" s="94"/>
    </row>
    <row r="21" spans="1:73" ht="7.5" customHeight="1" x14ac:dyDescent="0.25">
      <c r="A21" s="66"/>
      <c r="B21" s="73"/>
      <c r="C21" s="206"/>
      <c r="D21" s="314"/>
      <c r="E21" s="206"/>
      <c r="F21" s="76"/>
      <c r="G21" s="206"/>
      <c r="H21" s="314"/>
      <c r="I21" s="206"/>
      <c r="J21" s="76"/>
      <c r="K21" s="206"/>
      <c r="L21" s="314"/>
      <c r="M21" s="206"/>
      <c r="N21" s="96"/>
      <c r="O21" s="107"/>
      <c r="P21" s="76"/>
      <c r="Q21" s="206"/>
      <c r="R21" s="314"/>
      <c r="S21" s="206"/>
      <c r="T21" s="76"/>
      <c r="U21" s="206"/>
      <c r="V21" s="314"/>
      <c r="W21" s="206"/>
      <c r="X21" s="76"/>
      <c r="Y21" s="206"/>
      <c r="Z21" s="314"/>
      <c r="AA21" s="206"/>
      <c r="AB21" s="76"/>
      <c r="AC21" s="206"/>
      <c r="AD21" s="314"/>
      <c r="AE21" s="206"/>
      <c r="AF21" s="76"/>
      <c r="AG21" s="108"/>
      <c r="AH21" s="76"/>
      <c r="AI21" s="206"/>
      <c r="AJ21" s="314"/>
      <c r="AK21" s="206"/>
      <c r="AL21" s="76"/>
      <c r="AM21" s="206"/>
      <c r="AN21" s="314"/>
      <c r="AO21" s="206"/>
      <c r="AP21" s="76"/>
      <c r="AQ21" s="206"/>
      <c r="AR21" s="314"/>
      <c r="AS21" s="206"/>
      <c r="AT21" s="82"/>
      <c r="AU21" s="108"/>
      <c r="AV21" s="76"/>
      <c r="AW21" s="206"/>
      <c r="AX21" s="314"/>
      <c r="AY21" s="206"/>
      <c r="AZ21" s="76"/>
      <c r="BA21" s="206"/>
      <c r="BB21" s="314"/>
      <c r="BC21" s="206"/>
      <c r="BD21" s="76"/>
      <c r="BE21" s="206"/>
      <c r="BF21" s="314"/>
      <c r="BG21" s="206"/>
      <c r="BH21" s="82"/>
      <c r="BI21" s="108"/>
      <c r="BJ21" s="76"/>
      <c r="BK21" s="206"/>
      <c r="BL21" s="314"/>
      <c r="BM21" s="206"/>
      <c r="BN21" s="76"/>
      <c r="BO21" s="206"/>
      <c r="BP21" s="314"/>
      <c r="BQ21" s="206"/>
      <c r="BR21" s="96"/>
      <c r="BS21" s="94"/>
      <c r="BT21" s="94"/>
      <c r="BU21" s="94"/>
    </row>
    <row r="22" spans="1:73" s="187" customFormat="1" ht="15.75" customHeight="1" thickBot="1" x14ac:dyDescent="0.25">
      <c r="A22" s="180"/>
      <c r="B22" s="181"/>
      <c r="C22" s="315" t="s">
        <v>73</v>
      </c>
      <c r="D22" s="315"/>
      <c r="E22" s="315"/>
      <c r="F22" s="182"/>
      <c r="G22" s="315" t="s">
        <v>93</v>
      </c>
      <c r="H22" s="315"/>
      <c r="I22" s="315"/>
      <c r="J22" s="182"/>
      <c r="K22" s="315" t="s">
        <v>100</v>
      </c>
      <c r="L22" s="315"/>
      <c r="M22" s="315"/>
      <c r="N22" s="183"/>
      <c r="O22" s="184"/>
      <c r="P22" s="182"/>
      <c r="Q22" s="315" t="s">
        <v>119</v>
      </c>
      <c r="R22" s="315"/>
      <c r="S22" s="315"/>
      <c r="T22" s="182"/>
      <c r="U22" s="315" t="s">
        <v>141</v>
      </c>
      <c r="V22" s="315"/>
      <c r="W22" s="315"/>
      <c r="X22" s="182"/>
      <c r="Y22" s="315" t="s">
        <v>166</v>
      </c>
      <c r="Z22" s="315"/>
      <c r="AA22" s="315"/>
      <c r="AB22" s="182"/>
      <c r="AC22" s="315" t="s">
        <v>180</v>
      </c>
      <c r="AD22" s="315"/>
      <c r="AE22" s="315"/>
      <c r="AF22" s="182"/>
      <c r="AG22" s="185"/>
      <c r="AH22" s="182"/>
      <c r="AI22" s="315" t="s">
        <v>194</v>
      </c>
      <c r="AJ22" s="315"/>
      <c r="AK22" s="315"/>
      <c r="AL22" s="182"/>
      <c r="AM22" s="315" t="s">
        <v>200</v>
      </c>
      <c r="AN22" s="315"/>
      <c r="AO22" s="315"/>
      <c r="AP22" s="182"/>
      <c r="AQ22" s="315" t="s">
        <v>215</v>
      </c>
      <c r="AR22" s="315"/>
      <c r="AS22" s="315"/>
      <c r="AT22" s="186"/>
      <c r="AU22" s="185"/>
      <c r="AV22" s="182"/>
      <c r="AW22" s="315" t="s">
        <v>765</v>
      </c>
      <c r="AX22" s="315"/>
      <c r="AY22" s="315"/>
      <c r="AZ22" s="182"/>
      <c r="BA22" s="315" t="s">
        <v>766</v>
      </c>
      <c r="BB22" s="315"/>
      <c r="BC22" s="315"/>
      <c r="BD22" s="182"/>
      <c r="BE22" s="315" t="s">
        <v>769</v>
      </c>
      <c r="BF22" s="315"/>
      <c r="BG22" s="315"/>
      <c r="BH22" s="186"/>
      <c r="BI22" s="185"/>
      <c r="BJ22" s="182"/>
      <c r="BK22" s="315" t="s">
        <v>248</v>
      </c>
      <c r="BL22" s="315"/>
      <c r="BM22" s="315"/>
      <c r="BN22" s="182"/>
      <c r="BO22" s="315" t="s">
        <v>259</v>
      </c>
      <c r="BP22" s="315"/>
      <c r="BQ22" s="315"/>
      <c r="BR22" s="183"/>
    </row>
    <row r="23" spans="1:73" ht="7.5" customHeight="1" thickTop="1" x14ac:dyDescent="0.25">
      <c r="A23" s="66"/>
      <c r="B23" s="73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96"/>
      <c r="O23" s="107"/>
      <c r="P23" s="76"/>
      <c r="Q23" s="205">
        <f>IF(AND(INDEX(Navigation_data!$I$5:$X$44,MATCH(Navigation_NEW!$Q$29,Navigation_data!$H$5:$H$44,0),MATCH(Navigation_NEW!$V5,Navigation_data!$I$4:$X$4,0))&gt;0,$Z5="yes"),1,0)</f>
        <v>0</v>
      </c>
      <c r="R23" s="314"/>
      <c r="S23" s="205">
        <f>IF(AND(INDEX(Navigation_data!$I$5:$X$44,MATCH(Navigation_NEW!$Q$29,Navigation_data!$H$5:$H$44,0),MATCH(Navigation_NEW!$AD5,Navigation_data!$I$4:$X$4,0))&gt;0,$AJ5="yes"),7,0)</f>
        <v>0</v>
      </c>
      <c r="T23" s="76"/>
      <c r="U23" s="205">
        <f>IF(AND(INDEX(Navigation_data!$I$5:$X$44,MATCH(Navigation_NEW!$U$29,Navigation_data!$H$5:$H$44,0),MATCH(Navigation_NEW!$V5,Navigation_data!$I$4:$X$4,0))&gt;0,$Z5="yes"),1,0)</f>
        <v>0</v>
      </c>
      <c r="V23" s="314"/>
      <c r="W23" s="205">
        <f>IF(AND(INDEX(Navigation_data!$I$5:$X$44,MATCH(Navigation_NEW!$U$29,Navigation_data!$H$5:$H$44,0),MATCH(Navigation_NEW!$AD5,Navigation_data!$I$4:$X$4,0))&gt;0,$AJ5="yes"),7,0)</f>
        <v>0</v>
      </c>
      <c r="X23" s="76"/>
      <c r="Y23" s="205">
        <f>IF(AND(INDEX(Navigation_data!$I$5:$X$44,MATCH(Navigation_NEW!$Y$29,Navigation_data!$H$5:$H$44,0),MATCH(Navigation_NEW!$V5,Navigation_data!$I$4:$X$4,0))&gt;0,$Z5="yes"),1,0)</f>
        <v>0</v>
      </c>
      <c r="Z23" s="314"/>
      <c r="AA23" s="205">
        <f>IF(AND(INDEX(Navigation_data!$I$5:$X$44,MATCH(Navigation_NEW!$Y$29,Navigation_data!$H$5:$H$44,0),MATCH(Navigation_NEW!$AD5,Navigation_data!$I$4:$X$4,0))&gt;0,$AJ5="yes"),7,0)</f>
        <v>0</v>
      </c>
      <c r="AB23" s="76"/>
      <c r="AC23" s="205">
        <f>IF(AND(INDEX(Navigation_data!$I$5:$X$44,MATCH(Navigation_NEW!$AC$29,Navigation_data!$H$5:$H$44,0),MATCH(Navigation_NEW!$V5,Navigation_data!$I$4:$X$4,0))&gt;0,$Z5="yes"),1,0)</f>
        <v>0</v>
      </c>
      <c r="AD23" s="314"/>
      <c r="AE23" s="205">
        <f>IF(AND(INDEX(Navigation_data!$I$5:$X$44,MATCH(Navigation_NEW!$AC$29,Navigation_data!$H$5:$H$44,0),MATCH(Navigation_NEW!$AD5,Navigation_data!$I$4:$X$4,0))&gt;0,$AJ5="yes"),7,0)</f>
        <v>0</v>
      </c>
      <c r="AF23" s="76"/>
      <c r="AG23" s="108"/>
      <c r="AH23" s="76"/>
      <c r="AI23" s="205">
        <f>IF(AND(INDEX(Navigation_data!$I$5:$X$44,MATCH(Navigation_NEW!$AI$29,Navigation_data!$H$5:$H$44,0),MATCH(Navigation_NEW!$V5,Navigation_data!$I$4:$X$4,0))&gt;0,$Z5="yes"),1,0)</f>
        <v>0</v>
      </c>
      <c r="AJ23" s="314"/>
      <c r="AK23" s="205">
        <f>IF(AND(INDEX(Navigation_data!$I$5:$X$44,MATCH(Navigation_NEW!$AI$29,Navigation_data!$H$5:$H$44,0),MATCH(Navigation_NEW!$AD5,Navigation_data!$I$4:$X$4,0))&gt;0,$AJ5="yes"),7,0)</f>
        <v>0</v>
      </c>
      <c r="AL23" s="76"/>
      <c r="AM23" s="205">
        <f>IF(AND(INDEX(Navigation_data!$I$5:$X$44,MATCH(Navigation_NEW!$AM$29,Navigation_data!$H$5:$H$44,0),MATCH(Navigation_NEW!$V5,Navigation_data!$I$4:$X$4,0))&gt;0,$Z5="yes"),1,0)</f>
        <v>0</v>
      </c>
      <c r="AN23" s="314"/>
      <c r="AO23" s="205">
        <f>IF(AND(INDEX(Navigation_data!$I$5:$X$44,MATCH(Navigation_NEW!$AM$29,Navigation_data!$H$5:$H$44,0),MATCH(Navigation_NEW!$AD5,Navigation_data!$I$4:$X$4,0))&gt;0,$AJ5="yes"),7,0)</f>
        <v>0</v>
      </c>
      <c r="AP23" s="76"/>
      <c r="AQ23" s="205">
        <f>IF(AND(INDEX(Navigation_data!$I$5:$X$44,MATCH(Navigation_NEW!$AQ$29,Navigation_data!$H$5:$H$44,0),MATCH(Navigation_NEW!$V5,Navigation_data!$I$4:$X$4,0))&gt;0,$Z5="yes"),1,0)</f>
        <v>0</v>
      </c>
      <c r="AR23" s="314"/>
      <c r="AS23" s="205">
        <f>IF(AND(INDEX(Navigation_data!$I$5:$X$44,MATCH(Navigation_NEW!$AQ$29,Navigation_data!$H$5:$H$44,0),MATCH(Navigation_NEW!$AD5,Navigation_data!$I$4:$X$4,0))&gt;0,$AJ5="yes"),7,0)</f>
        <v>0</v>
      </c>
      <c r="AT23" s="82"/>
      <c r="AU23" s="108"/>
      <c r="AV23" s="76"/>
      <c r="AW23" s="205">
        <f>IF(AND(INDEX(Navigation_data!$I$5:$X$44,MATCH(Navigation_NEW!$AW$29,Navigation_data!$H$5:$H$44,0),MATCH(Navigation_NEW!$V5,Navigation_data!$I$4:$X$4,0))&gt;0,$Z5="yes"),1,0)</f>
        <v>0</v>
      </c>
      <c r="AX23" s="314"/>
      <c r="AY23" s="205">
        <f>IF(AND(INDEX(Navigation_data!$I$5:$X$44,MATCH(Navigation_NEW!$AW$29,Navigation_data!$H$5:$H$44,0),MATCH(Navigation_NEW!$AD5,Navigation_data!$I$4:$X$4,0))&gt;0,$AJ5="yes"),7,0)</f>
        <v>0</v>
      </c>
      <c r="AZ23" s="76"/>
      <c r="BA23" s="205">
        <f>IF(AND(INDEX(Navigation_data!$I$5:$X$44,MATCH(Navigation_NEW!$AW$29,Navigation_data!$H$5:$H$44,0),MATCH(Navigation_NEW!$V5,Navigation_data!$I$4:$X$4,0))&gt;0,$Z5="yes"),1,0)</f>
        <v>0</v>
      </c>
      <c r="BB23" s="314"/>
      <c r="BC23" s="205">
        <f>IF(AND(INDEX(Navigation_data!$I$5:$X$44,MATCH(Navigation_NEW!$AW$29,Navigation_data!$H$5:$H$44,0),MATCH(Navigation_NEW!$AD5,Navigation_data!$I$4:$X$4,0))&gt;0,$AJ5="yes"),7,0)</f>
        <v>0</v>
      </c>
      <c r="BD23" s="76"/>
      <c r="BE23" s="76"/>
      <c r="BF23" s="76"/>
      <c r="BG23" s="76"/>
      <c r="BH23" s="76"/>
      <c r="BI23" s="108"/>
      <c r="BJ23" s="76"/>
      <c r="BK23" s="205">
        <f>IF(AND(INDEX(Navigation_data!$I$5:$X$44,MATCH(Navigation_NEW!$BK$29,Navigation_data!$H$5:$H$44,0),MATCH(Navigation_NEW!$V5,Navigation_data!$I$4:$X$4,0))&gt;0,$Z5="yes"),1,0)</f>
        <v>0</v>
      </c>
      <c r="BL23" s="314"/>
      <c r="BM23" s="205">
        <f>IF(AND(INDEX(Navigation_data!$I$5:$X$44,MATCH(Navigation_NEW!$BK$29,Navigation_data!$H$5:$H$44,0),MATCH(Navigation_NEW!$AD5,Navigation_data!$I$4:$X$4,0))&gt;0,$AJ5="yes"),7,0)</f>
        <v>0</v>
      </c>
      <c r="BN23" s="76"/>
      <c r="BO23" s="76"/>
      <c r="BP23" s="76"/>
      <c r="BQ23" s="76"/>
      <c r="BR23" s="96"/>
    </row>
    <row r="24" spans="1:73" ht="7.5" customHeight="1" x14ac:dyDescent="0.25">
      <c r="A24" s="66"/>
      <c r="B24" s="73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96"/>
      <c r="O24" s="107"/>
      <c r="P24" s="76"/>
      <c r="Q24" s="206">
        <f>IF(AND(INDEX(Navigation_data!$I$5:$X$44,MATCH(Navigation_NEW!$Q$29,Navigation_data!$H$5:$H$44,0),MATCH(Navigation_NEW!$V6,Navigation_data!$I$4:$X$4,0))&gt;0,$Z6="yes"),2,0)</f>
        <v>0</v>
      </c>
      <c r="R24" s="314"/>
      <c r="S24" s="206">
        <f>IF(AND(INDEX(Navigation_data!$I$5:$X$44,MATCH(Navigation_NEW!$Q$29,Navigation_data!$H$5:$H$44,0),MATCH(Navigation_NEW!$AD6,Navigation_data!$I$4:$X$4,0))&gt;0,$AJ6="yes"),8,0)</f>
        <v>0</v>
      </c>
      <c r="T24" s="76"/>
      <c r="U24" s="206">
        <f>IF(AND(INDEX(Navigation_data!$I$5:$X$44,MATCH(Navigation_NEW!$U$29,Navigation_data!$H$5:$H$44,0),MATCH(Navigation_NEW!$V6,Navigation_data!$I$4:$X$4,0))&gt;0,$Z6="yes"),2,0)</f>
        <v>0</v>
      </c>
      <c r="V24" s="314"/>
      <c r="W24" s="206">
        <f>IF(AND(INDEX(Navigation_data!$I$5:$X$44,MATCH(Navigation_NEW!$U$29,Navigation_data!$H$5:$H$44,0),MATCH(Navigation_NEW!$AD6,Navigation_data!$I$4:$X$4,0))&gt;0,$AJ6="yes"),8,0)</f>
        <v>0</v>
      </c>
      <c r="X24" s="76"/>
      <c r="Y24" s="206">
        <f>IF(AND(INDEX(Navigation_data!$I$5:$X$44,MATCH(Navigation_NEW!$Y$29,Navigation_data!$H$5:$H$44,0),MATCH(Navigation_NEW!$V6,Navigation_data!$I$4:$X$4,0))&gt;0,$Z6="yes"),2,0)</f>
        <v>0</v>
      </c>
      <c r="Z24" s="314"/>
      <c r="AA24" s="206">
        <f>IF(AND(INDEX(Navigation_data!$I$5:$X$44,MATCH(Navigation_NEW!$Y$29,Navigation_data!$H$5:$H$44,0),MATCH(Navigation_NEW!$AD6,Navigation_data!$I$4:$X$4,0))&gt;0,$AJ6="yes"),8,0)</f>
        <v>0</v>
      </c>
      <c r="AB24" s="76"/>
      <c r="AC24" s="206">
        <f>IF(AND(INDEX(Navigation_data!$I$5:$X$44,MATCH(Navigation_NEW!$AC$29,Navigation_data!$H$5:$H$44,0),MATCH(Navigation_NEW!$V6,Navigation_data!$I$4:$X$4,0))&gt;0,$Z6="yes"),2,0)</f>
        <v>0</v>
      </c>
      <c r="AD24" s="314"/>
      <c r="AE24" s="206">
        <f>IF(AND(INDEX(Navigation_data!$I$5:$X$44,MATCH(Navigation_NEW!$AC$29,Navigation_data!$H$5:$H$44,0),MATCH(Navigation_NEW!$AD6,Navigation_data!$I$4:$X$4,0))&gt;0,$AJ6="yes"),8,0)</f>
        <v>0</v>
      </c>
      <c r="AF24" s="76"/>
      <c r="AG24" s="108"/>
      <c r="AH24" s="76"/>
      <c r="AI24" s="206">
        <f>IF(AND(INDEX(Navigation_data!$I$5:$X$44,MATCH(Navigation_NEW!$AI$29,Navigation_data!$H$5:$H$44,0),MATCH(Navigation_NEW!$V6,Navigation_data!$I$4:$X$4,0))&gt;0,$Z6="yes"),2,0)</f>
        <v>0</v>
      </c>
      <c r="AJ24" s="314"/>
      <c r="AK24" s="206">
        <f>IF(AND(INDEX(Navigation_data!$I$5:$X$44,MATCH(Navigation_NEW!$AI$29,Navigation_data!$H$5:$H$44,0),MATCH(Navigation_NEW!$AD6,Navigation_data!$I$4:$X$4,0))&gt;0,$AJ6="yes"),8,0)</f>
        <v>0</v>
      </c>
      <c r="AL24" s="76"/>
      <c r="AM24" s="206">
        <f>IF(AND(INDEX(Navigation_data!$I$5:$X$44,MATCH(Navigation_NEW!$AM$29,Navigation_data!$H$5:$H$44,0),MATCH(Navigation_NEW!$V6,Navigation_data!$I$4:$X$4,0))&gt;0,$Z6="yes"),2,0)</f>
        <v>0</v>
      </c>
      <c r="AN24" s="314"/>
      <c r="AO24" s="206">
        <f>IF(AND(INDEX(Navigation_data!$I$5:$X$44,MATCH(Navigation_NEW!$AM$29,Navigation_data!$H$5:$H$44,0),MATCH(Navigation_NEW!$AD6,Navigation_data!$I$4:$X$4,0))&gt;0,$AJ6="yes"),8,0)</f>
        <v>0</v>
      </c>
      <c r="AP24" s="76"/>
      <c r="AQ24" s="206">
        <f>IF(AND(INDEX(Navigation_data!$I$5:$X$44,MATCH(Navigation_NEW!$AQ$29,Navigation_data!$H$5:$H$44,0),MATCH(Navigation_NEW!$V6,Navigation_data!$I$4:$X$4,0))&gt;0,$Z6="yes"),2,0)</f>
        <v>0</v>
      </c>
      <c r="AR24" s="314"/>
      <c r="AS24" s="206">
        <f>IF(AND(INDEX(Navigation_data!$I$5:$X$44,MATCH(Navigation_NEW!$AQ$29,Navigation_data!$H$5:$H$44,0),MATCH(Navigation_NEW!$AD6,Navigation_data!$I$4:$X$4,0))&gt;0,$AJ6="yes"),8,0)</f>
        <v>0</v>
      </c>
      <c r="AT24" s="82"/>
      <c r="AU24" s="108"/>
      <c r="AV24" s="76"/>
      <c r="AW24" s="206">
        <f>IF(AND(INDEX(Navigation_data!$I$5:$X$44,MATCH(Navigation_NEW!$AW$29,Navigation_data!$H$5:$H$44,0),MATCH(Navigation_NEW!$V6,Navigation_data!$I$4:$X$4,0))&gt;0,$Z6="yes"),2,0)</f>
        <v>0</v>
      </c>
      <c r="AX24" s="314"/>
      <c r="AY24" s="206">
        <f>IF(AND(INDEX(Navigation_data!$I$5:$X$44,MATCH(Navigation_NEW!$AW$29,Navigation_data!$H$5:$H$44,0),MATCH(Navigation_NEW!$AD6,Navigation_data!$I$4:$X$4,0))&gt;0,$AJ6="yes"),8,0)</f>
        <v>0</v>
      </c>
      <c r="AZ24" s="76"/>
      <c r="BA24" s="206">
        <f>IF(AND(INDEX(Navigation_data!$I$5:$X$44,MATCH(Navigation_NEW!$AW$29,Navigation_data!$H$5:$H$44,0),MATCH(Navigation_NEW!$V6,Navigation_data!$I$4:$X$4,0))&gt;0,$Z6="yes"),2,0)</f>
        <v>0</v>
      </c>
      <c r="BB24" s="314"/>
      <c r="BC24" s="206">
        <f>IF(AND(INDEX(Navigation_data!$I$5:$X$44,MATCH(Navigation_NEW!$AW$29,Navigation_data!$H$5:$H$44,0),MATCH(Navigation_NEW!$AD6,Navigation_data!$I$4:$X$4,0))&gt;0,$AJ6="yes"),8,0)</f>
        <v>0</v>
      </c>
      <c r="BD24" s="76"/>
      <c r="BE24" s="76"/>
      <c r="BF24" s="76"/>
      <c r="BG24" s="76"/>
      <c r="BH24" s="76"/>
      <c r="BI24" s="108"/>
      <c r="BJ24" s="76"/>
      <c r="BK24" s="206">
        <f>IF(AND(INDEX(Navigation_data!$I$5:$X$44,MATCH(Navigation_NEW!$BK$29,Navigation_data!$H$5:$H$44,0),MATCH(Navigation_NEW!$V6,Navigation_data!$I$4:$X$4,0))&gt;0,$Z6="yes"),2,0)</f>
        <v>0</v>
      </c>
      <c r="BL24" s="314"/>
      <c r="BM24" s="206">
        <f>IF(AND(INDEX(Navigation_data!$I$5:$X$44,MATCH(Navigation_NEW!$BK$29,Navigation_data!$H$5:$H$44,0),MATCH(Navigation_NEW!$AD6,Navigation_data!$I$4:$X$4,0))&gt;0,$AJ6="yes"),8,0)</f>
        <v>0</v>
      </c>
      <c r="BN24" s="76"/>
      <c r="BO24" s="76"/>
      <c r="BP24" s="76"/>
      <c r="BQ24" s="76"/>
      <c r="BR24" s="96"/>
    </row>
    <row r="25" spans="1:73" ht="7.5" customHeight="1" x14ac:dyDescent="0.25">
      <c r="A25" s="66"/>
      <c r="B25" s="73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96"/>
      <c r="O25" s="107"/>
      <c r="P25" s="76"/>
      <c r="Q25" s="206">
        <f>IF(AND(INDEX(Navigation_data!$I$5:$X$44,MATCH(Navigation_NEW!$Q$29,Navigation_data!$H$5:$H$44,0),MATCH(Navigation_NEW!$V7,Navigation_data!$I$4:$X$4,0))&gt;0,$Z7="yes"),3,0)</f>
        <v>0</v>
      </c>
      <c r="R25" s="314"/>
      <c r="S25" s="206">
        <f>IF(AND(INDEX(Navigation_data!$I$5:$X$44,MATCH(Navigation_NEW!$Q$29,Navigation_data!$H$5:$H$44,0),MATCH(Navigation_NEW!$AD7,Navigation_data!$I$4:$X$4,0))&gt;0,$AJ7="yes"),9,0)</f>
        <v>0</v>
      </c>
      <c r="T25" s="76"/>
      <c r="U25" s="206">
        <f>IF(AND(INDEX(Navigation_data!$I$5:$X$44,MATCH(Navigation_NEW!$U$29,Navigation_data!$H$5:$H$44,0),MATCH(Navigation_NEW!$V7,Navigation_data!$I$4:$X$4,0))&gt;0,$Z7="yes"),3,0)</f>
        <v>0</v>
      </c>
      <c r="V25" s="314"/>
      <c r="W25" s="206">
        <f>IF(AND(INDEX(Navigation_data!$I$5:$X$44,MATCH(Navigation_NEW!$U$29,Navigation_data!$H$5:$H$44,0),MATCH(Navigation_NEW!$AD7,Navigation_data!$I$4:$X$4,0))&gt;0,$AJ7="yes"),9,0)</f>
        <v>0</v>
      </c>
      <c r="X25" s="76"/>
      <c r="Y25" s="206">
        <f>IF(AND(INDEX(Navigation_data!$I$5:$X$44,MATCH(Navigation_NEW!$Y$29,Navigation_data!$H$5:$H$44,0),MATCH(Navigation_NEW!$V7,Navigation_data!$I$4:$X$4,0))&gt;0,$Z7="yes"),3,0)</f>
        <v>0</v>
      </c>
      <c r="Z25" s="314"/>
      <c r="AA25" s="206">
        <f>IF(AND(INDEX(Navigation_data!$I$5:$X$44,MATCH(Navigation_NEW!$Y$29,Navigation_data!$H$5:$H$44,0),MATCH(Navigation_NEW!$AD7,Navigation_data!$I$4:$X$4,0))&gt;0,$AJ7="yes"),9,0)</f>
        <v>0</v>
      </c>
      <c r="AB25" s="76"/>
      <c r="AC25" s="206">
        <f>IF(AND(INDEX(Navigation_data!$I$5:$X$44,MATCH(Navigation_NEW!$AC$29,Navigation_data!$H$5:$H$44,0),MATCH(Navigation_NEW!$V7,Navigation_data!$I$4:$X$4,0))&gt;0,$Z7="yes"),3,0)</f>
        <v>0</v>
      </c>
      <c r="AD25" s="314"/>
      <c r="AE25" s="206">
        <f>IF(AND(INDEX(Navigation_data!$I$5:$X$44,MATCH(Navigation_NEW!$AC$29,Navigation_data!$H$5:$H$44,0),MATCH(Navigation_NEW!$AD7,Navigation_data!$I$4:$X$4,0))&gt;0,$AJ7="yes"),9,0)</f>
        <v>0</v>
      </c>
      <c r="AF25" s="76"/>
      <c r="AG25" s="108"/>
      <c r="AH25" s="76"/>
      <c r="AI25" s="206">
        <f>IF(AND(INDEX(Navigation_data!$I$5:$X$44,MATCH(Navigation_NEW!$AI$29,Navigation_data!$H$5:$H$44,0),MATCH(Navigation_NEW!$V7,Navigation_data!$I$4:$X$4,0))&gt;0,$Z7="yes"),3,0)</f>
        <v>0</v>
      </c>
      <c r="AJ25" s="314"/>
      <c r="AK25" s="206">
        <f>IF(AND(INDEX(Navigation_data!$I$5:$X$44,MATCH(Navigation_NEW!$AI$29,Navigation_data!$H$5:$H$44,0),MATCH(Navigation_NEW!$AD7,Navigation_data!$I$4:$X$4,0))&gt;0,$AJ7="yes"),9,0)</f>
        <v>0</v>
      </c>
      <c r="AL25" s="76"/>
      <c r="AM25" s="206">
        <f>IF(AND(INDEX(Navigation_data!$I$5:$X$44,MATCH(Navigation_NEW!$AM$29,Navigation_data!$H$5:$H$44,0),MATCH(Navigation_NEW!$V7,Navigation_data!$I$4:$X$4,0))&gt;0,$Z7="yes"),3,0)</f>
        <v>0</v>
      </c>
      <c r="AN25" s="314"/>
      <c r="AO25" s="206">
        <f>IF(AND(INDEX(Navigation_data!$I$5:$X$44,MATCH(Navigation_NEW!$AM$29,Navigation_data!$H$5:$H$44,0),MATCH(Navigation_NEW!$AD7,Navigation_data!$I$4:$X$4,0))&gt;0,$AJ7="yes"),9,0)</f>
        <v>0</v>
      </c>
      <c r="AP25" s="76"/>
      <c r="AQ25" s="206">
        <f>IF(AND(INDEX(Navigation_data!$I$5:$X$44,MATCH(Navigation_NEW!$AQ$29,Navigation_data!$H$5:$H$44,0),MATCH(Navigation_NEW!$V7,Navigation_data!$I$4:$X$4,0))&gt;0,$Z7="yes"),3,0)</f>
        <v>0</v>
      </c>
      <c r="AR25" s="314"/>
      <c r="AS25" s="206">
        <f>IF(AND(INDEX(Navigation_data!$I$5:$X$44,MATCH(Navigation_NEW!$AQ$29,Navigation_data!$H$5:$H$44,0),MATCH(Navigation_NEW!$AD7,Navigation_data!$I$4:$X$4,0))&gt;0,$AJ7="yes"),9,0)</f>
        <v>0</v>
      </c>
      <c r="AT25" s="82"/>
      <c r="AU25" s="108"/>
      <c r="AV25" s="76"/>
      <c r="AW25" s="206">
        <f>IF(AND(INDEX(Navigation_data!$I$5:$X$44,MATCH(Navigation_NEW!$AW$29,Navigation_data!$H$5:$H$44,0),MATCH(Navigation_NEW!$V7,Navigation_data!$I$4:$X$4,0))&gt;0,$Z7="yes"),3,0)</f>
        <v>0</v>
      </c>
      <c r="AX25" s="314"/>
      <c r="AY25" s="206">
        <f>IF(AND(INDEX(Navigation_data!$I$5:$X$44,MATCH(Navigation_NEW!$AW$29,Navigation_data!$H$5:$H$44,0),MATCH(Navigation_NEW!$AD7,Navigation_data!$I$4:$X$4,0))&gt;0,$AJ7="yes"),9,0)</f>
        <v>0</v>
      </c>
      <c r="AZ25" s="76"/>
      <c r="BA25" s="206">
        <f>IF(AND(INDEX(Navigation_data!$I$5:$X$44,MATCH(Navigation_NEW!$AW$29,Navigation_data!$H$5:$H$44,0),MATCH(Navigation_NEW!$V7,Navigation_data!$I$4:$X$4,0))&gt;0,$Z7="yes"),3,0)</f>
        <v>0</v>
      </c>
      <c r="BB25" s="314"/>
      <c r="BC25" s="206">
        <f>IF(AND(INDEX(Navigation_data!$I$5:$X$44,MATCH(Navigation_NEW!$AW$29,Navigation_data!$H$5:$H$44,0),MATCH(Navigation_NEW!$AD7,Navigation_data!$I$4:$X$4,0))&gt;0,$AJ7="yes"),9,0)</f>
        <v>0</v>
      </c>
      <c r="BD25" s="76"/>
      <c r="BE25" s="76"/>
      <c r="BF25" s="76"/>
      <c r="BG25" s="76"/>
      <c r="BH25" s="76"/>
      <c r="BI25" s="108"/>
      <c r="BJ25" s="76"/>
      <c r="BK25" s="206">
        <f>IF(AND(INDEX(Navigation_data!$I$5:$X$44,MATCH(Navigation_NEW!$BK$29,Navigation_data!$H$5:$H$44,0),MATCH(Navigation_NEW!$V7,Navigation_data!$I$4:$X$4,0))&gt;0,$Z7="yes"),3,0)</f>
        <v>0</v>
      </c>
      <c r="BL25" s="314"/>
      <c r="BM25" s="206">
        <f>IF(AND(INDEX(Navigation_data!$I$5:$X$44,MATCH(Navigation_NEW!$BK$29,Navigation_data!$H$5:$H$44,0),MATCH(Navigation_NEW!$AD7,Navigation_data!$I$4:$X$4,0))&gt;0,$AJ7="yes"),9,0)</f>
        <v>0</v>
      </c>
      <c r="BN25" s="76"/>
      <c r="BO25" s="76"/>
      <c r="BP25" s="76"/>
      <c r="BQ25" s="76"/>
      <c r="BR25" s="96"/>
    </row>
    <row r="26" spans="1:73" ht="7.5" customHeight="1" x14ac:dyDescent="0.25">
      <c r="A26" s="66"/>
      <c r="B26" s="73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96"/>
      <c r="O26" s="66"/>
      <c r="P26" s="76"/>
      <c r="Q26" s="206">
        <f>IF(AND(INDEX(Navigation_data!$I$5:$X$44,MATCH(Navigation_NEW!$Q$29,Navigation_data!$H$5:$H$44,0),MATCH(Navigation_NEW!$V8,Navigation_data!$I$4:$X$4,0))&gt;0,$Z8="yes"),4,0)</f>
        <v>0</v>
      </c>
      <c r="R26" s="314"/>
      <c r="S26" s="206">
        <f>IF(AND(INDEX(Navigation_data!$I$5:$X$44,MATCH(Navigation_NEW!$Q$29,Navigation_data!$H$5:$H$44,0),MATCH(Navigation_NEW!$AD8,Navigation_data!$I$4:$X$4,0))&gt;0,$AJ8="yes"),10,0)</f>
        <v>0</v>
      </c>
      <c r="T26" s="76"/>
      <c r="U26" s="206">
        <f>IF(AND(INDEX(Navigation_data!$I$5:$X$44,MATCH(Navigation_NEW!$U$29,Navigation_data!$H$5:$H$44,0),MATCH(Navigation_NEW!$V8,Navigation_data!$I$4:$X$4,0))&gt;0,$Z8="yes"),4,0)</f>
        <v>0</v>
      </c>
      <c r="V26" s="314"/>
      <c r="W26" s="206">
        <f>IF(AND(INDEX(Navigation_data!$I$5:$X$44,MATCH(Navigation_NEW!$U$29,Navigation_data!$H$5:$H$44,0),MATCH(Navigation_NEW!$AD8,Navigation_data!$I$4:$X$4,0))&gt;0,$AJ8="yes"),10,0)</f>
        <v>0</v>
      </c>
      <c r="X26" s="76"/>
      <c r="Y26" s="206">
        <f>IF(AND(INDEX(Navigation_data!$I$5:$X$44,MATCH(Navigation_NEW!$Y$29,Navigation_data!$H$5:$H$44,0),MATCH(Navigation_NEW!$V8,Navigation_data!$I$4:$X$4,0))&gt;0,$Z8="yes"),4,0)</f>
        <v>0</v>
      </c>
      <c r="Z26" s="314"/>
      <c r="AA26" s="206">
        <f>IF(AND(INDEX(Navigation_data!$I$5:$X$44,MATCH(Navigation_NEW!$Y$29,Navigation_data!$H$5:$H$44,0),MATCH(Navigation_NEW!$AD8,Navigation_data!$I$4:$X$4,0))&gt;0,$AJ8="yes"),10,0)</f>
        <v>0</v>
      </c>
      <c r="AB26" s="76"/>
      <c r="AC26" s="206">
        <f>IF(AND(INDEX(Navigation_data!$I$5:$X$44,MATCH(Navigation_NEW!$AC$29,Navigation_data!$H$5:$H$44,0),MATCH(Navigation_NEW!$V8,Navigation_data!$I$4:$X$4,0))&gt;0,$Z8="yes"),4,0)</f>
        <v>0</v>
      </c>
      <c r="AD26" s="314"/>
      <c r="AE26" s="206">
        <f>IF(AND(INDEX(Navigation_data!$I$5:$X$44,MATCH(Navigation_NEW!$AC$29,Navigation_data!$H$5:$H$44,0),MATCH(Navigation_NEW!$AD8,Navigation_data!$I$4:$X$4,0))&gt;0,$AJ8="yes"),10,0)</f>
        <v>0</v>
      </c>
      <c r="AF26" s="76"/>
      <c r="AG26" s="108"/>
      <c r="AH26" s="76"/>
      <c r="AI26" s="206">
        <f>IF(AND(INDEX(Navigation_data!$I$5:$X$44,MATCH(Navigation_NEW!$AI$29,Navigation_data!$H$5:$H$44,0),MATCH(Navigation_NEW!$V8,Navigation_data!$I$4:$X$4,0))&gt;0,$Z8="yes"),4,0)</f>
        <v>0</v>
      </c>
      <c r="AJ26" s="314"/>
      <c r="AK26" s="206">
        <f>IF(AND(INDEX(Navigation_data!$I$5:$X$44,MATCH(Navigation_NEW!$AI$29,Navigation_data!$H$5:$H$44,0),MATCH(Navigation_NEW!$AD8,Navigation_data!$I$4:$X$4,0))&gt;0,$AJ8="yes"),10,0)</f>
        <v>0</v>
      </c>
      <c r="AL26" s="76"/>
      <c r="AM26" s="206">
        <f>IF(AND(INDEX(Navigation_data!$I$5:$X$44,MATCH(Navigation_NEW!$AM$29,Navigation_data!$H$5:$H$44,0),MATCH(Navigation_NEW!$V8,Navigation_data!$I$4:$X$4,0))&gt;0,$Z8="yes"),4,0)</f>
        <v>0</v>
      </c>
      <c r="AN26" s="314"/>
      <c r="AO26" s="206">
        <f>IF(AND(INDEX(Navigation_data!$I$5:$X$44,MATCH(Navigation_NEW!$AM$29,Navigation_data!$H$5:$H$44,0),MATCH(Navigation_NEW!$AD8,Navigation_data!$I$4:$X$4,0))&gt;0,$AJ8="yes"),10,0)</f>
        <v>0</v>
      </c>
      <c r="AP26" s="76"/>
      <c r="AQ26" s="206">
        <f>IF(AND(INDEX(Navigation_data!$I$5:$X$44,MATCH(Navigation_NEW!$AQ$29,Navigation_data!$H$5:$H$44,0),MATCH(Navigation_NEW!$V8,Navigation_data!$I$4:$X$4,0))&gt;0,$Z8="yes"),4,0)</f>
        <v>0</v>
      </c>
      <c r="AR26" s="314"/>
      <c r="AS26" s="206">
        <f>IF(AND(INDEX(Navigation_data!$I$5:$X$44,MATCH(Navigation_NEW!$AQ$29,Navigation_data!$H$5:$H$44,0),MATCH(Navigation_NEW!$AD8,Navigation_data!$I$4:$X$4,0))&gt;0,$AJ8="yes"),10,0)</f>
        <v>0</v>
      </c>
      <c r="AT26" s="82"/>
      <c r="AU26" s="108"/>
      <c r="AV26" s="76"/>
      <c r="AW26" s="206">
        <f>IF(AND(INDEX(Navigation_data!$I$5:$X$44,MATCH(Navigation_NEW!$AW$29,Navigation_data!$H$5:$H$44,0),MATCH(Navigation_NEW!$V8,Navigation_data!$I$4:$X$4,0))&gt;0,$Z8="yes"),4,0)</f>
        <v>0</v>
      </c>
      <c r="AX26" s="314"/>
      <c r="AY26" s="206">
        <f>IF(AND(INDEX(Navigation_data!$I$5:$X$44,MATCH(Navigation_NEW!$AW$29,Navigation_data!$H$5:$H$44,0),MATCH(Navigation_NEW!$AD8,Navigation_data!$I$4:$X$4,0))&gt;0,$AJ8="yes"),10,0)</f>
        <v>0</v>
      </c>
      <c r="AZ26" s="76"/>
      <c r="BA26" s="206">
        <f>IF(AND(INDEX(Navigation_data!$I$5:$X$44,MATCH(Navigation_NEW!$AW$29,Navigation_data!$H$5:$H$44,0),MATCH(Navigation_NEW!$V8,Navigation_data!$I$4:$X$4,0))&gt;0,$Z8="yes"),4,0)</f>
        <v>0</v>
      </c>
      <c r="BB26" s="314"/>
      <c r="BC26" s="206">
        <f>IF(AND(INDEX(Navigation_data!$I$5:$X$44,MATCH(Navigation_NEW!$AW$29,Navigation_data!$H$5:$H$44,0),MATCH(Navigation_NEW!$AD8,Navigation_data!$I$4:$X$4,0))&gt;0,$AJ8="yes"),10,0)</f>
        <v>0</v>
      </c>
      <c r="BD26" s="76"/>
      <c r="BE26" s="76"/>
      <c r="BF26" s="76"/>
      <c r="BG26" s="76"/>
      <c r="BH26" s="76"/>
      <c r="BI26" s="108"/>
      <c r="BJ26" s="76"/>
      <c r="BK26" s="206">
        <f>IF(AND(INDEX(Navigation_data!$I$5:$X$44,MATCH(Navigation_NEW!$BK$29,Navigation_data!$H$5:$H$44,0),MATCH(Navigation_NEW!$V8,Navigation_data!$I$4:$X$4,0))&gt;0,$Z8="yes"),4,0)</f>
        <v>0</v>
      </c>
      <c r="BL26" s="314"/>
      <c r="BM26" s="206">
        <f>IF(AND(INDEX(Navigation_data!$I$5:$X$44,MATCH(Navigation_NEW!$BK$29,Navigation_data!$H$5:$H$44,0),MATCH(Navigation_NEW!$AD8,Navigation_data!$I$4:$X$4,0))&gt;0,$AJ8="yes"),10,0)</f>
        <v>0</v>
      </c>
      <c r="BN26" s="76"/>
      <c r="BO26" s="76"/>
      <c r="BP26" s="76"/>
      <c r="BQ26" s="76"/>
      <c r="BR26" s="96"/>
    </row>
    <row r="27" spans="1:73" ht="7.5" customHeight="1" x14ac:dyDescent="0.25">
      <c r="A27" s="66"/>
      <c r="B27" s="73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96"/>
      <c r="O27" s="66"/>
      <c r="P27" s="76"/>
      <c r="Q27" s="206">
        <f>IF(AND(INDEX(Navigation_data!$I$5:$X$44,MATCH(Navigation_NEW!$Q$29,Navigation_data!$H$5:$H$44,0),MATCH(Navigation_NEW!$V9,Navigation_data!$I$4:$X$4,0))&gt;0,$Z9="yes"),5,0)</f>
        <v>0</v>
      </c>
      <c r="R27" s="314"/>
      <c r="S27" s="206">
        <f>IF(AND(INDEX(Navigation_data!$I$5:$X$44,MATCH(Navigation_NEW!$Q$29,Navigation_data!$H$5:$H$44,0),MATCH(Navigation_NEW!$AD9,Navigation_data!$I$4:$X$4,0))&gt;0,$AJ9="yes"),11,0)</f>
        <v>0</v>
      </c>
      <c r="T27" s="76"/>
      <c r="U27" s="206">
        <f>IF(AND(INDEX(Navigation_data!$I$5:$X$44,MATCH(Navigation_NEW!$U$29,Navigation_data!$H$5:$H$44,0),MATCH(Navigation_NEW!$V9,Navigation_data!$I$4:$X$4,0))&gt;0,$Z9="yes"),5,0)</f>
        <v>0</v>
      </c>
      <c r="V27" s="314"/>
      <c r="W27" s="206">
        <f>IF(AND(INDEX(Navigation_data!$I$5:$X$44,MATCH(Navigation_NEW!$U$29,Navigation_data!$H$5:$H$44,0),MATCH(Navigation_NEW!$AD9,Navigation_data!$I$4:$X$4,0))&gt;0,$AJ9="yes"),11,0)</f>
        <v>0</v>
      </c>
      <c r="X27" s="76"/>
      <c r="Y27" s="206">
        <f>IF(AND(INDEX(Navigation_data!$I$5:$X$44,MATCH(Navigation_NEW!$Y$29,Navigation_data!$H$5:$H$44,0),MATCH(Navigation_NEW!$V9,Navigation_data!$I$4:$X$4,0))&gt;0,$Z9="yes"),5,0)</f>
        <v>0</v>
      </c>
      <c r="Z27" s="314"/>
      <c r="AA27" s="206">
        <f>IF(AND(INDEX(Navigation_data!$I$5:$X$44,MATCH(Navigation_NEW!$Y$29,Navigation_data!$H$5:$H$44,0),MATCH(Navigation_NEW!$AD9,Navigation_data!$I$4:$X$4,0))&gt;0,$AJ9="yes"),11,0)</f>
        <v>0</v>
      </c>
      <c r="AB27" s="76"/>
      <c r="AC27" s="206">
        <f>IF(AND(INDEX(Navigation_data!$I$5:$X$44,MATCH(Navigation_NEW!$AC$29,Navigation_data!$H$5:$H$44,0),MATCH(Navigation_NEW!$V9,Navigation_data!$I$4:$X$4,0))&gt;0,$Z9="yes"),5,0)</f>
        <v>0</v>
      </c>
      <c r="AD27" s="314"/>
      <c r="AE27" s="206">
        <f>IF(AND(INDEX(Navigation_data!$I$5:$X$44,MATCH(Navigation_NEW!$AC$29,Navigation_data!$H$5:$H$44,0),MATCH(Navigation_NEW!$AD9,Navigation_data!$I$4:$X$4,0))&gt;0,$AJ9="yes"),11,0)</f>
        <v>0</v>
      </c>
      <c r="AF27" s="76"/>
      <c r="AG27" s="108"/>
      <c r="AH27" s="76"/>
      <c r="AI27" s="206">
        <f>IF(AND(INDEX(Navigation_data!$I$5:$X$44,MATCH(Navigation_NEW!$AI$29,Navigation_data!$H$5:$H$44,0),MATCH(Navigation_NEW!$V9,Navigation_data!$I$4:$X$4,0))&gt;0,$Z9="yes"),5,0)</f>
        <v>0</v>
      </c>
      <c r="AJ27" s="314"/>
      <c r="AK27" s="206">
        <f>IF(AND(INDEX(Navigation_data!$I$5:$X$44,MATCH(Navigation_NEW!$AI$29,Navigation_data!$H$5:$H$44,0),MATCH(Navigation_NEW!$AD9,Navigation_data!$I$4:$X$4,0))&gt;0,$AJ9="yes"),11,0)</f>
        <v>0</v>
      </c>
      <c r="AL27" s="76"/>
      <c r="AM27" s="206">
        <f>IF(AND(INDEX(Navigation_data!$I$5:$X$44,MATCH(Navigation_NEW!$AM$29,Navigation_data!$H$5:$H$44,0),MATCH(Navigation_NEW!$V9,Navigation_data!$I$4:$X$4,0))&gt;0,$Z9="yes"),5,0)</f>
        <v>0</v>
      </c>
      <c r="AN27" s="314"/>
      <c r="AO27" s="206">
        <f>IF(AND(INDEX(Navigation_data!$I$5:$X$44,MATCH(Navigation_NEW!$AM$29,Navigation_data!$H$5:$H$44,0),MATCH(Navigation_NEW!$AD9,Navigation_data!$I$4:$X$4,0))&gt;0,$AJ9="yes"),11,0)</f>
        <v>0</v>
      </c>
      <c r="AP27" s="76"/>
      <c r="AQ27" s="206">
        <f>IF(AND(INDEX(Navigation_data!$I$5:$X$44,MATCH(Navigation_NEW!$AQ$29,Navigation_data!$H$5:$H$44,0),MATCH(Navigation_NEW!$V9,Navigation_data!$I$4:$X$4,0))&gt;0,$Z9="yes"),5,0)</f>
        <v>0</v>
      </c>
      <c r="AR27" s="314"/>
      <c r="AS27" s="206">
        <f>IF(AND(INDEX(Navigation_data!$I$5:$X$44,MATCH(Navigation_NEW!$AQ$29,Navigation_data!$H$5:$H$44,0),MATCH(Navigation_NEW!$AD9,Navigation_data!$I$4:$X$4,0))&gt;0,$AJ9="yes"),11,0)</f>
        <v>0</v>
      </c>
      <c r="AT27" s="82"/>
      <c r="AU27" s="108"/>
      <c r="AV27" s="76"/>
      <c r="AW27" s="206">
        <f>IF(AND(INDEX(Navigation_data!$I$5:$X$44,MATCH(Navigation_NEW!$AW$29,Navigation_data!$H$5:$H$44,0),MATCH(Navigation_NEW!$V9,Navigation_data!$I$4:$X$4,0))&gt;0,$Z9="yes"),5,0)</f>
        <v>0</v>
      </c>
      <c r="AX27" s="314"/>
      <c r="AY27" s="206">
        <f>IF(AND(INDEX(Navigation_data!$I$5:$X$44,MATCH(Navigation_NEW!$AW$29,Navigation_data!$H$5:$H$44,0),MATCH(Navigation_NEW!$AD9,Navigation_data!$I$4:$X$4,0))&gt;0,$AJ9="yes"),11,0)</f>
        <v>0</v>
      </c>
      <c r="AZ27" s="76"/>
      <c r="BA27" s="206">
        <f>IF(AND(INDEX(Navigation_data!$I$5:$X$44,MATCH(Navigation_NEW!$AW$29,Navigation_data!$H$5:$H$44,0),MATCH(Navigation_NEW!$V9,Navigation_data!$I$4:$X$4,0))&gt;0,$Z9="yes"),5,0)</f>
        <v>0</v>
      </c>
      <c r="BB27" s="314"/>
      <c r="BC27" s="206">
        <f>IF(AND(INDEX(Navigation_data!$I$5:$X$44,MATCH(Navigation_NEW!$AW$29,Navigation_data!$H$5:$H$44,0),MATCH(Navigation_NEW!$AD9,Navigation_data!$I$4:$X$4,0))&gt;0,$AJ9="yes"),11,0)</f>
        <v>0</v>
      </c>
      <c r="BD27" s="76"/>
      <c r="BE27" s="76"/>
      <c r="BF27" s="76"/>
      <c r="BG27" s="76"/>
      <c r="BH27" s="76"/>
      <c r="BI27" s="108"/>
      <c r="BJ27" s="76"/>
      <c r="BK27" s="206">
        <f>IF(AND(INDEX(Navigation_data!$I$5:$X$44,MATCH(Navigation_NEW!$BK$29,Navigation_data!$H$5:$H$44,0),MATCH(Navigation_NEW!$V9,Navigation_data!$I$4:$X$4,0))&gt;0,$Z9="yes"),5,0)</f>
        <v>0</v>
      </c>
      <c r="BL27" s="314"/>
      <c r="BM27" s="206">
        <f>IF(AND(INDEX(Navigation_data!$I$5:$X$44,MATCH(Navigation_NEW!$BK$29,Navigation_data!$H$5:$H$44,0),MATCH(Navigation_NEW!$AD9,Navigation_data!$I$4:$X$4,0))&gt;0,$AJ9="yes"),11,0)</f>
        <v>0</v>
      </c>
      <c r="BN27" s="76"/>
      <c r="BO27" s="76"/>
      <c r="BP27" s="76"/>
      <c r="BQ27" s="76"/>
      <c r="BR27" s="96"/>
    </row>
    <row r="28" spans="1:73" ht="7.5" customHeight="1" x14ac:dyDescent="0.25">
      <c r="A28" s="66"/>
      <c r="B28" s="73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96"/>
      <c r="O28" s="66"/>
      <c r="P28" s="76"/>
      <c r="Q28" s="206"/>
      <c r="R28" s="314"/>
      <c r="S28" s="206"/>
      <c r="T28" s="76"/>
      <c r="U28" s="206"/>
      <c r="V28" s="314"/>
      <c r="W28" s="206"/>
      <c r="X28" s="76"/>
      <c r="Y28" s="206"/>
      <c r="Z28" s="314"/>
      <c r="AA28" s="206"/>
      <c r="AB28" s="76"/>
      <c r="AC28" s="206"/>
      <c r="AD28" s="314"/>
      <c r="AE28" s="206"/>
      <c r="AF28" s="76"/>
      <c r="AG28" s="108"/>
      <c r="AH28" s="76"/>
      <c r="AI28" s="206"/>
      <c r="AJ28" s="314"/>
      <c r="AK28" s="206"/>
      <c r="AL28" s="76"/>
      <c r="AM28" s="206"/>
      <c r="AN28" s="314"/>
      <c r="AO28" s="206"/>
      <c r="AP28" s="76"/>
      <c r="AQ28" s="206"/>
      <c r="AR28" s="314"/>
      <c r="AS28" s="206"/>
      <c r="AT28" s="82"/>
      <c r="AU28" s="108"/>
      <c r="AV28" s="76"/>
      <c r="AW28" s="206"/>
      <c r="AX28" s="314"/>
      <c r="AY28" s="206"/>
      <c r="AZ28" s="76"/>
      <c r="BA28" s="206"/>
      <c r="BB28" s="314"/>
      <c r="BC28" s="206"/>
      <c r="BD28" s="76"/>
      <c r="BE28" s="76"/>
      <c r="BF28" s="76"/>
      <c r="BG28" s="76"/>
      <c r="BH28" s="76"/>
      <c r="BI28" s="108"/>
      <c r="BJ28" s="76"/>
      <c r="BK28" s="206"/>
      <c r="BL28" s="314"/>
      <c r="BM28" s="206"/>
      <c r="BN28" s="76"/>
      <c r="BO28" s="76"/>
      <c r="BP28" s="76"/>
      <c r="BQ28" s="76"/>
      <c r="BR28" s="96"/>
    </row>
    <row r="29" spans="1:73" s="194" customFormat="1" ht="15.75" customHeight="1" thickBot="1" x14ac:dyDescent="0.3">
      <c r="A29" s="66"/>
      <c r="B29" s="73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96"/>
      <c r="O29" s="66"/>
      <c r="P29" s="190"/>
      <c r="Q29" s="315" t="s">
        <v>719</v>
      </c>
      <c r="R29" s="315"/>
      <c r="S29" s="315"/>
      <c r="T29" s="182"/>
      <c r="U29" s="315" t="s">
        <v>145</v>
      </c>
      <c r="V29" s="315"/>
      <c r="W29" s="315"/>
      <c r="X29" s="182"/>
      <c r="Y29" s="315" t="s">
        <v>171</v>
      </c>
      <c r="Z29" s="315"/>
      <c r="AA29" s="315"/>
      <c r="AB29" s="182"/>
      <c r="AC29" s="315" t="s">
        <v>184</v>
      </c>
      <c r="AD29" s="315"/>
      <c r="AE29" s="315"/>
      <c r="AF29" s="190"/>
      <c r="AG29" s="193"/>
      <c r="AH29" s="190"/>
      <c r="AI29" s="315" t="s">
        <v>198</v>
      </c>
      <c r="AJ29" s="315"/>
      <c r="AK29" s="315"/>
      <c r="AL29" s="182"/>
      <c r="AM29" s="315" t="s">
        <v>204</v>
      </c>
      <c r="AN29" s="315"/>
      <c r="AO29" s="315"/>
      <c r="AP29" s="182"/>
      <c r="AQ29" s="315" t="s">
        <v>219</v>
      </c>
      <c r="AR29" s="315"/>
      <c r="AS29" s="315"/>
      <c r="AT29" s="186"/>
      <c r="AU29" s="193"/>
      <c r="AV29" s="190"/>
      <c r="AW29" s="315" t="s">
        <v>764</v>
      </c>
      <c r="AX29" s="315"/>
      <c r="AY29" s="315"/>
      <c r="AZ29" s="182"/>
      <c r="BA29" s="315" t="s">
        <v>767</v>
      </c>
      <c r="BB29" s="315"/>
      <c r="BC29" s="315"/>
      <c r="BD29" s="190"/>
      <c r="BE29" s="190"/>
      <c r="BF29" s="190"/>
      <c r="BG29" s="190"/>
      <c r="BH29" s="190"/>
      <c r="BI29" s="193"/>
      <c r="BJ29" s="190"/>
      <c r="BK29" s="315" t="s">
        <v>255</v>
      </c>
      <c r="BL29" s="315"/>
      <c r="BM29" s="315"/>
      <c r="BN29" s="190"/>
      <c r="BO29" s="190"/>
      <c r="BP29" s="190"/>
      <c r="BQ29" s="190"/>
      <c r="BR29" s="191"/>
    </row>
    <row r="30" spans="1:73" ht="7.5" customHeight="1" thickTop="1" x14ac:dyDescent="0.25">
      <c r="A30" s="66"/>
      <c r="B30" s="73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96"/>
      <c r="O30" s="66"/>
      <c r="P30" s="76"/>
      <c r="Q30" s="205">
        <f>IF(AND(INDEX(Navigation_data!$I$5:$X$44,MATCH(Navigation_NEW!$Q$29,Navigation_data!$H$5:$H$44,0),MATCH(Navigation_NEW!$V5,Navigation_data!$I$4:$X$4,0))&gt;0,$Z5="yes"),1,0)</f>
        <v>0</v>
      </c>
      <c r="R30" s="314"/>
      <c r="S30" s="205">
        <f>IF(AND(INDEX(Navigation_data!$I$5:$X$44,MATCH(Navigation_NEW!$Q$36,Navigation_data!$H$5:$H$44,0),MATCH(Navigation_NEW!$AD5,Navigation_data!$I$4:$X$4,0))&gt;0,$AJ5="yes"),7,0)</f>
        <v>0</v>
      </c>
      <c r="T30" s="76"/>
      <c r="U30" s="205">
        <f>IF(AND(INDEX(Navigation_data!$I$5:$X$44,MATCH(Navigation_NEW!$U$36,Navigation_data!$H$5:$H$44,0),MATCH(Navigation_NEW!$V5,Navigation_data!$I$4:$X$4,0))&gt;0,$Z5="yes"),1,0)</f>
        <v>0</v>
      </c>
      <c r="V30" s="314"/>
      <c r="W30" s="205">
        <f>IF(AND(INDEX(Navigation_data!$I$5:$X$44,MATCH(Navigation_NEW!$U$36,Navigation_data!$H$5:$H$44,0),MATCH(Navigation_NEW!$AD5,Navigation_data!$I$4:$X$4,0))&gt;0,$AJ5="yes"),7,0)</f>
        <v>0</v>
      </c>
      <c r="X30" s="76"/>
      <c r="Y30" s="205">
        <f>IF(AND(INDEX(Navigation_data!$I$5:$X$44,MATCH(Navigation_NEW!$Y$36,Navigation_data!$H$5:$H$44,0),MATCH(Navigation_NEW!$V5,Navigation_data!$I$4:$X$4,0))&gt;0,$Z5="yes"),1,0)</f>
        <v>0</v>
      </c>
      <c r="Z30" s="314"/>
      <c r="AA30" s="205">
        <f>IF(AND(INDEX(Navigation_data!$I$5:$X$44,MATCH(Navigation_NEW!$Y$36,Navigation_data!$H$5:$H$44,0),MATCH(Navigation_NEW!$AD5,Navigation_data!$I$4:$X$4,0))&gt;0,$AJ5="yes"),7,0)</f>
        <v>0</v>
      </c>
      <c r="AB30" s="76"/>
      <c r="AC30" s="205">
        <f>IF(AND(INDEX(Navigation_data!$I$5:$X$44,MATCH(Navigation_NEW!$AC$36,Navigation_data!$H$5:$H$44,0),MATCH(Navigation_NEW!$V5,Navigation_data!$I$4:$X$4,0))&gt;0,$Z5="yes"),1,0)</f>
        <v>0</v>
      </c>
      <c r="AD30" s="314"/>
      <c r="AE30" s="205">
        <f>IF(AND(INDEX(Navigation_data!$I$5:$X$44,MATCH(Navigation_NEW!$AC$36,Navigation_data!$H$5:$H$44,0),MATCH(Navigation_NEW!$AD5,Navigation_data!$I$4:$X$4,0))&gt;0,$AJ5="yes"),7,0)</f>
        <v>0</v>
      </c>
      <c r="AF30" s="76"/>
      <c r="AG30" s="108"/>
      <c r="AH30" s="76"/>
      <c r="AI30" s="76"/>
      <c r="AJ30" s="76"/>
      <c r="AK30" s="76"/>
      <c r="AL30" s="76"/>
      <c r="AM30" s="205">
        <f>IF(AND(INDEX(Navigation_data!$I$5:$X$44,MATCH(Navigation_NEW!$AM$36,Navigation_data!$H$5:$H$44,0),MATCH(Navigation_NEW!$V5,Navigation_data!$I$4:$X$4,0))&gt;0,$Z5="yes"),1,0)</f>
        <v>0</v>
      </c>
      <c r="AN30" s="314"/>
      <c r="AO30" s="205">
        <f>IF(AND(INDEX(Navigation_data!$I$5:$X$44,MATCH(Navigation_NEW!$AM$36,Navigation_data!$H$5:$H$44,0),MATCH(Navigation_NEW!$AD5,Navigation_data!$I$4:$X$4,0))&gt;0,$AJ5="yes"),7,0)</f>
        <v>0</v>
      </c>
      <c r="AP30" s="76"/>
      <c r="AQ30" s="205">
        <f>IF(AND(INDEX(Navigation_data!$I$5:$X$44,MATCH(Navigation_NEW!$AQ$36,Navigation_data!$H$5:$H$44,0),MATCH(Navigation_NEW!$V5,Navigation_data!$I$4:$X$4,0))&gt;0,$Z5="yes"),1,0)</f>
        <v>0</v>
      </c>
      <c r="AR30" s="314"/>
      <c r="AS30" s="205">
        <f>IF(AND(INDEX(Navigation_data!$I$5:$X$44,MATCH(Navigation_NEW!$AQ$36,Navigation_data!$H$5:$H$44,0),MATCH(Navigation_NEW!$AD5,Navigation_data!$I$4:$X$4,0))&gt;0,$AJ5="yes"),7,0)</f>
        <v>0</v>
      </c>
      <c r="AT30" s="82"/>
      <c r="AU30" s="108"/>
      <c r="AV30" s="76"/>
      <c r="AW30" s="76"/>
      <c r="AX30" s="76"/>
      <c r="AY30" s="76"/>
      <c r="AZ30" s="76"/>
      <c r="BA30" s="205">
        <f>IF(AND(INDEX(Navigation_data!$I$5:$X$44,MATCH(Navigation_NEW!$BA$36,Navigation_data!$H$5:$H$44,0),MATCH(Navigation_NEW!$V5,Navigation_data!$I$4:$X$4,0))&gt;0,$Z5="yes"),1,0)</f>
        <v>0</v>
      </c>
      <c r="BB30" s="314"/>
      <c r="BC30" s="205">
        <f>IF(AND(INDEX(Navigation_data!$I$5:$X$44,MATCH(Navigation_NEW!$BA$36,Navigation_data!$H$5:$H$44,0),MATCH(Navigation_NEW!$AD5,Navigation_data!$I$4:$X$4,0))&gt;0,$AJ5="yes"),7,0)</f>
        <v>0</v>
      </c>
      <c r="BD30" s="76"/>
      <c r="BE30" s="76"/>
      <c r="BF30" s="76"/>
      <c r="BG30" s="76"/>
      <c r="BH30" s="76"/>
      <c r="BI30" s="108"/>
      <c r="BJ30" s="76"/>
      <c r="BK30" s="76"/>
      <c r="BL30" s="76"/>
      <c r="BM30" s="76"/>
      <c r="BN30" s="76"/>
      <c r="BO30" s="76"/>
      <c r="BP30" s="76"/>
      <c r="BQ30" s="76"/>
      <c r="BR30" s="96"/>
    </row>
    <row r="31" spans="1:73" ht="7.5" customHeight="1" x14ac:dyDescent="0.25">
      <c r="A31" s="66"/>
      <c r="B31" s="73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96"/>
      <c r="O31" s="66"/>
      <c r="P31" s="76"/>
      <c r="Q31" s="206">
        <f>IF(AND(INDEX(Navigation_data!$I$5:$X$44,MATCH(Navigation_NEW!$Q$36,Navigation_data!$H$5:$H$44,0),MATCH(Navigation_NEW!$V6,Navigation_data!$I$4:$X$4,0))&gt;0,$Z6="yes"),2,0)</f>
        <v>0</v>
      </c>
      <c r="R31" s="314"/>
      <c r="S31" s="206">
        <f>IF(AND(INDEX(Navigation_data!$I$5:$X$44,MATCH(Navigation_NEW!$Q$36,Navigation_data!$H$5:$H$44,0),MATCH(Navigation_NEW!$AD6,Navigation_data!$I$4:$X$4,0))&gt;0,$AJ6="yes"),8,0)</f>
        <v>0</v>
      </c>
      <c r="T31" s="76"/>
      <c r="U31" s="206">
        <f>IF(AND(INDEX(Navigation_data!$I$5:$X$44,MATCH(Navigation_NEW!$U$36,Navigation_data!$H$5:$H$44,0),MATCH(Navigation_NEW!$V6,Navigation_data!$I$4:$X$4,0))&gt;0,$Z6="yes"),2,0)</f>
        <v>0</v>
      </c>
      <c r="V31" s="314"/>
      <c r="W31" s="206">
        <f>IF(AND(INDEX(Navigation_data!$I$5:$X$44,MATCH(Navigation_NEW!$U$36,Navigation_data!$H$5:$H$44,0),MATCH(Navigation_NEW!$AD6,Navigation_data!$I$4:$X$4,0))&gt;0,$AJ6="yes"),8,0)</f>
        <v>0</v>
      </c>
      <c r="X31" s="76"/>
      <c r="Y31" s="206">
        <f>IF(AND(INDEX(Navigation_data!$I$5:$X$44,MATCH(Navigation_NEW!$Y$36,Navigation_data!$H$5:$H$44,0),MATCH(Navigation_NEW!$V6,Navigation_data!$I$4:$X$4,0))&gt;0,$Z6="yes"),2,0)</f>
        <v>0</v>
      </c>
      <c r="Z31" s="314"/>
      <c r="AA31" s="206">
        <f>IF(AND(INDEX(Navigation_data!$I$5:$X$44,MATCH(Navigation_NEW!$Y$36,Navigation_data!$H$5:$H$44,0),MATCH(Navigation_NEW!$AD6,Navigation_data!$I$4:$X$4,0))&gt;0,$AJ6="yes"),8,0)</f>
        <v>0</v>
      </c>
      <c r="AB31" s="76"/>
      <c r="AC31" s="206">
        <f>IF(AND(INDEX(Navigation_data!$I$5:$X$44,MATCH(Navigation_NEW!$AC$36,Navigation_data!$H$5:$H$44,0),MATCH(Navigation_NEW!$V6,Navigation_data!$I$4:$X$4,0))&gt;0,$Z6="yes"),2,0)</f>
        <v>0</v>
      </c>
      <c r="AD31" s="314"/>
      <c r="AE31" s="206">
        <f>IF(AND(INDEX(Navigation_data!$I$5:$X$44,MATCH(Navigation_NEW!$AC$36,Navigation_data!$H$5:$H$44,0),MATCH(Navigation_NEW!$AD6,Navigation_data!$I$4:$X$4,0))&gt;0,$AJ6="yes"),8,0)</f>
        <v>0</v>
      </c>
      <c r="AF31" s="76"/>
      <c r="AG31" s="108"/>
      <c r="AH31" s="76"/>
      <c r="AI31" s="76"/>
      <c r="AJ31" s="76"/>
      <c r="AK31" s="76"/>
      <c r="AL31" s="76"/>
      <c r="AM31" s="206">
        <f>IF(AND(INDEX(Navigation_data!$I$5:$X$44,MATCH(Navigation_NEW!$AM$36,Navigation_data!$H$5:$H$44,0),MATCH(Navigation_NEW!$V6,Navigation_data!$I$4:$X$4,0))&gt;0,$Z6="yes"),2,0)</f>
        <v>0</v>
      </c>
      <c r="AN31" s="314"/>
      <c r="AO31" s="206">
        <f>IF(AND(INDEX(Navigation_data!$I$5:$X$44,MATCH(Navigation_NEW!$AM$36,Navigation_data!$H$5:$H$44,0),MATCH(Navigation_NEW!$AD6,Navigation_data!$I$4:$X$4,0))&gt;0,$AJ6="yes"),8,0)</f>
        <v>0</v>
      </c>
      <c r="AP31" s="76"/>
      <c r="AQ31" s="206">
        <f>IF(AND(INDEX(Navigation_data!$I$5:$X$44,MATCH(Navigation_NEW!$AQ$36,Navigation_data!$H$5:$H$44,0),MATCH(Navigation_NEW!$V6,Navigation_data!$I$4:$X$4,0))&gt;0,$Z6="yes"),2,0)</f>
        <v>0</v>
      </c>
      <c r="AR31" s="314"/>
      <c r="AS31" s="206">
        <f>IF(AND(INDEX(Navigation_data!$I$5:$X$44,MATCH(Navigation_NEW!$AQ$36,Navigation_data!$H$5:$H$44,0),MATCH(Navigation_NEW!$AD6,Navigation_data!$I$4:$X$4,0))&gt;0,$AJ6="yes"),8,0)</f>
        <v>0</v>
      </c>
      <c r="AT31" s="82"/>
      <c r="AU31" s="108"/>
      <c r="AV31" s="76"/>
      <c r="AW31" s="76"/>
      <c r="AX31" s="76"/>
      <c r="AY31" s="76"/>
      <c r="AZ31" s="76"/>
      <c r="BA31" s="206">
        <f>IF(AND(INDEX(Navigation_data!$I$5:$X$44,MATCH(Navigation_NEW!$BA$36,Navigation_data!$H$5:$H$44,0),MATCH(Navigation_NEW!$V6,Navigation_data!$I$4:$X$4,0))&gt;0,$Z6="yes"),2,0)</f>
        <v>0</v>
      </c>
      <c r="BB31" s="314"/>
      <c r="BC31" s="206">
        <f>IF(AND(INDEX(Navigation_data!$I$5:$X$44,MATCH(Navigation_NEW!$BA$36,Navigation_data!$H$5:$H$44,0),MATCH(Navigation_NEW!$AD6,Navigation_data!$I$4:$X$4,0))&gt;0,$AJ6="yes"),8,0)</f>
        <v>0</v>
      </c>
      <c r="BD31" s="76"/>
      <c r="BE31" s="76"/>
      <c r="BF31" s="76"/>
      <c r="BG31" s="76"/>
      <c r="BH31" s="76"/>
      <c r="BI31" s="108"/>
      <c r="BJ31" s="76"/>
      <c r="BK31" s="76"/>
      <c r="BL31" s="76"/>
      <c r="BM31" s="76"/>
      <c r="BN31" s="76"/>
      <c r="BO31" s="76"/>
      <c r="BP31" s="76"/>
      <c r="BQ31" s="76"/>
      <c r="BR31" s="96"/>
    </row>
    <row r="32" spans="1:73" ht="7.5" customHeight="1" x14ac:dyDescent="0.25">
      <c r="A32" s="66"/>
      <c r="B32" s="73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96"/>
      <c r="O32" s="66"/>
      <c r="P32" s="76"/>
      <c r="Q32" s="206">
        <f>IF(AND(INDEX(Navigation_data!$I$5:$X$44,MATCH(Navigation_NEW!$Q$36,Navigation_data!$H$5:$H$44,0),MATCH(Navigation_NEW!$V7,Navigation_data!$I$4:$X$4,0))&gt;0,$Z7="yes"),3,0)</f>
        <v>0</v>
      </c>
      <c r="R32" s="314"/>
      <c r="S32" s="206">
        <f>IF(AND(INDEX(Navigation_data!$I$5:$X$44,MATCH(Navigation_NEW!$Q$36,Navigation_data!$H$5:$H$44,0),MATCH(Navigation_NEW!$AD7,Navigation_data!$I$4:$X$4,0))&gt;0,$AJ7="yes"),9,0)</f>
        <v>0</v>
      </c>
      <c r="T32" s="76"/>
      <c r="U32" s="206">
        <f>IF(AND(INDEX(Navigation_data!$I$5:$X$44,MATCH(Navigation_NEW!$U$36,Navigation_data!$H$5:$H$44,0),MATCH(Navigation_NEW!$V7,Navigation_data!$I$4:$X$4,0))&gt;0,$Z7="yes"),3,0)</f>
        <v>0</v>
      </c>
      <c r="V32" s="314"/>
      <c r="W32" s="206">
        <f>IF(AND(INDEX(Navigation_data!$I$5:$X$44,MATCH(Navigation_NEW!$U$36,Navigation_data!$H$5:$H$44,0),MATCH(Navigation_NEW!$AD7,Navigation_data!$I$4:$X$4,0))&gt;0,$AJ7="yes"),9,0)</f>
        <v>0</v>
      </c>
      <c r="X32" s="76"/>
      <c r="Y32" s="206">
        <f>IF(AND(INDEX(Navigation_data!$I$5:$X$44,MATCH(Navigation_NEW!$Y$36,Navigation_data!$H$5:$H$44,0),MATCH(Navigation_NEW!$V7,Navigation_data!$I$4:$X$4,0))&gt;0,$Z7="yes"),3,0)</f>
        <v>0</v>
      </c>
      <c r="Z32" s="314"/>
      <c r="AA32" s="206">
        <f>IF(AND(INDEX(Navigation_data!$I$5:$X$44,MATCH(Navigation_NEW!$Y$36,Navigation_data!$H$5:$H$44,0),MATCH(Navigation_NEW!$AD7,Navigation_data!$I$4:$X$4,0))&gt;0,$AJ7="yes"),9,0)</f>
        <v>0</v>
      </c>
      <c r="AB32" s="76"/>
      <c r="AC32" s="206">
        <f>IF(AND(INDEX(Navigation_data!$I$5:$X$44,MATCH(Navigation_NEW!$AC$36,Navigation_data!$H$5:$H$44,0),MATCH(Navigation_NEW!$V7,Navigation_data!$I$4:$X$4,0))&gt;0,$Z7="yes"),3,0)</f>
        <v>0</v>
      </c>
      <c r="AD32" s="314"/>
      <c r="AE32" s="206">
        <f>IF(AND(INDEX(Navigation_data!$I$5:$X$44,MATCH(Navigation_NEW!$AC$36,Navigation_data!$H$5:$H$44,0),MATCH(Navigation_NEW!$AD7,Navigation_data!$I$4:$X$4,0))&gt;0,$AJ7="yes"),9,0)</f>
        <v>0</v>
      </c>
      <c r="AF32" s="76"/>
      <c r="AG32" s="108"/>
      <c r="AH32" s="76"/>
      <c r="AI32" s="76"/>
      <c r="AJ32" s="76"/>
      <c r="AK32" s="76"/>
      <c r="AL32" s="76"/>
      <c r="AM32" s="206">
        <f>IF(AND(INDEX(Navigation_data!$I$5:$X$44,MATCH(Navigation_NEW!$AM$36,Navigation_data!$H$5:$H$44,0),MATCH(Navigation_NEW!$V7,Navigation_data!$I$4:$X$4,0))&gt;0,$Z7="yes"),3,0)</f>
        <v>0</v>
      </c>
      <c r="AN32" s="314"/>
      <c r="AO32" s="206">
        <f>IF(AND(INDEX(Navigation_data!$I$5:$X$44,MATCH(Navigation_NEW!$AM$36,Navigation_data!$H$5:$H$44,0),MATCH(Navigation_NEW!$AD7,Navigation_data!$I$4:$X$4,0))&gt;0,$AJ7="yes"),9,0)</f>
        <v>0</v>
      </c>
      <c r="AP32" s="76"/>
      <c r="AQ32" s="206">
        <f>IF(AND(INDEX(Navigation_data!$I$5:$X$44,MATCH(Navigation_NEW!$AQ$36,Navigation_data!$H$5:$H$44,0),MATCH(Navigation_NEW!$V7,Navigation_data!$I$4:$X$4,0))&gt;0,$Z7="yes"),3,0)</f>
        <v>0</v>
      </c>
      <c r="AR32" s="314"/>
      <c r="AS32" s="206">
        <f>IF(AND(INDEX(Navigation_data!$I$5:$X$44,MATCH(Navigation_NEW!$AQ$36,Navigation_data!$H$5:$H$44,0),MATCH(Navigation_NEW!$AD7,Navigation_data!$I$4:$X$4,0))&gt;0,$AJ7="yes"),9,0)</f>
        <v>0</v>
      </c>
      <c r="AT32" s="82"/>
      <c r="AU32" s="108"/>
      <c r="AV32" s="76"/>
      <c r="AW32" s="76"/>
      <c r="AX32" s="76"/>
      <c r="AY32" s="76"/>
      <c r="AZ32" s="76"/>
      <c r="BA32" s="206">
        <f>IF(AND(INDEX(Navigation_data!$I$5:$X$44,MATCH(Navigation_NEW!$BA$36,Navigation_data!$H$5:$H$44,0),MATCH(Navigation_NEW!$V7,Navigation_data!$I$4:$X$4,0))&gt;0,$Z7="yes"),3,0)</f>
        <v>0</v>
      </c>
      <c r="BB32" s="314"/>
      <c r="BC32" s="206">
        <f>IF(AND(INDEX(Navigation_data!$I$5:$X$44,MATCH(Navigation_NEW!$BA$36,Navigation_data!$H$5:$H$44,0),MATCH(Navigation_NEW!$AD7,Navigation_data!$I$4:$X$4,0))&gt;0,$AJ7="yes"),9,0)</f>
        <v>0</v>
      </c>
      <c r="BD32" s="76"/>
      <c r="BE32" s="76"/>
      <c r="BF32" s="76"/>
      <c r="BG32" s="76"/>
      <c r="BH32" s="76"/>
      <c r="BI32" s="108"/>
      <c r="BJ32" s="76"/>
      <c r="BK32" s="76"/>
      <c r="BL32" s="76"/>
      <c r="BM32" s="76"/>
      <c r="BN32" s="76"/>
      <c r="BO32" s="76"/>
      <c r="BP32" s="76"/>
      <c r="BQ32" s="76"/>
      <c r="BR32" s="96"/>
    </row>
    <row r="33" spans="1:70" ht="7.5" customHeight="1" x14ac:dyDescent="0.25">
      <c r="A33" s="66"/>
      <c r="B33" s="73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96"/>
      <c r="O33" s="66"/>
      <c r="P33" s="76"/>
      <c r="Q33" s="206">
        <f>IF(AND(INDEX(Navigation_data!$I$5:$X$44,MATCH(Navigation_NEW!$Q$36,Navigation_data!$H$5:$H$44,0),MATCH(Navigation_NEW!$V8,Navigation_data!$I$4:$X$4,0))&gt;0,$Z8="yes"),4,0)</f>
        <v>0</v>
      </c>
      <c r="R33" s="314"/>
      <c r="S33" s="206">
        <f>IF(AND(INDEX(Navigation_data!$I$5:$X$44,MATCH(Navigation_NEW!$Q$36,Navigation_data!$H$5:$H$44,0),MATCH(Navigation_NEW!$AD8,Navigation_data!$I$4:$X$4,0))&gt;0,$AJ8="yes"),10,0)</f>
        <v>0</v>
      </c>
      <c r="T33" s="76"/>
      <c r="U33" s="206">
        <f>IF(AND(INDEX(Navigation_data!$I$5:$X$44,MATCH(Navigation_NEW!$U$36,Navigation_data!$H$5:$H$44,0),MATCH(Navigation_NEW!$V8,Navigation_data!$I$4:$X$4,0))&gt;0,$Z8="yes"),4,0)</f>
        <v>0</v>
      </c>
      <c r="V33" s="314"/>
      <c r="W33" s="206">
        <f>IF(AND(INDEX(Navigation_data!$I$5:$X$44,MATCH(Navigation_NEW!$U$36,Navigation_data!$H$5:$H$44,0),MATCH(Navigation_NEW!$AD8,Navigation_data!$I$4:$X$4,0))&gt;0,$AJ8="yes"),10,0)</f>
        <v>0</v>
      </c>
      <c r="X33" s="76"/>
      <c r="Y33" s="206">
        <f>IF(AND(INDEX(Navigation_data!$I$5:$X$44,MATCH(Navigation_NEW!$Y$36,Navigation_data!$H$5:$H$44,0),MATCH(Navigation_NEW!$V8,Navigation_data!$I$4:$X$4,0))&gt;0,$Z8="yes"),4,0)</f>
        <v>0</v>
      </c>
      <c r="Z33" s="314"/>
      <c r="AA33" s="206">
        <f>IF(AND(INDEX(Navigation_data!$I$5:$X$44,MATCH(Navigation_NEW!$Y$36,Navigation_data!$H$5:$H$44,0),MATCH(Navigation_NEW!$AD8,Navigation_data!$I$4:$X$4,0))&gt;0,$AJ8="yes"),10,0)</f>
        <v>0</v>
      </c>
      <c r="AB33" s="76"/>
      <c r="AC33" s="206">
        <f>IF(AND(INDEX(Navigation_data!$I$5:$X$44,MATCH(Navigation_NEW!$AC$36,Navigation_data!$H$5:$H$44,0),MATCH(Navigation_NEW!$V8,Navigation_data!$I$4:$X$4,0))&gt;0,$Z8="yes"),4,0)</f>
        <v>0</v>
      </c>
      <c r="AD33" s="314"/>
      <c r="AE33" s="206">
        <f>IF(AND(INDEX(Navigation_data!$I$5:$X$44,MATCH(Navigation_NEW!$AC$36,Navigation_data!$H$5:$H$44,0),MATCH(Navigation_NEW!$AD8,Navigation_data!$I$4:$X$4,0))&gt;0,$AJ8="yes"),10,0)</f>
        <v>0</v>
      </c>
      <c r="AF33" s="76"/>
      <c r="AG33" s="108"/>
      <c r="AH33" s="76"/>
      <c r="AI33" s="76"/>
      <c r="AJ33" s="76"/>
      <c r="AK33" s="76"/>
      <c r="AL33" s="76"/>
      <c r="AM33" s="206">
        <f>IF(AND(INDEX(Navigation_data!$I$5:$X$44,MATCH(Navigation_NEW!$AM$36,Navigation_data!$H$5:$H$44,0),MATCH(Navigation_NEW!$V8,Navigation_data!$I$4:$X$4,0))&gt;0,$Z8="yes"),4,0)</f>
        <v>0</v>
      </c>
      <c r="AN33" s="314"/>
      <c r="AO33" s="206">
        <f>IF(AND(INDEX(Navigation_data!$I$5:$X$44,MATCH(Navigation_NEW!$AM$36,Navigation_data!$H$5:$H$44,0),MATCH(Navigation_NEW!$AD8,Navigation_data!$I$4:$X$4,0))&gt;0,$AJ8="yes"),10,0)</f>
        <v>0</v>
      </c>
      <c r="AP33" s="76"/>
      <c r="AQ33" s="206">
        <f>IF(AND(INDEX(Navigation_data!$I$5:$X$44,MATCH(Navigation_NEW!$AQ$36,Navigation_data!$H$5:$H$44,0),MATCH(Navigation_NEW!$V8,Navigation_data!$I$4:$X$4,0))&gt;0,$Z8="yes"),4,0)</f>
        <v>0</v>
      </c>
      <c r="AR33" s="314"/>
      <c r="AS33" s="206">
        <f>IF(AND(INDEX(Navigation_data!$I$5:$X$44,MATCH(Navigation_NEW!$AQ$36,Navigation_data!$H$5:$H$44,0),MATCH(Navigation_NEW!$AD8,Navigation_data!$I$4:$X$4,0))&gt;0,$AJ8="yes"),10,0)</f>
        <v>0</v>
      </c>
      <c r="AT33" s="82"/>
      <c r="AU33" s="108"/>
      <c r="AV33" s="76"/>
      <c r="AW33" s="76"/>
      <c r="AX33" s="76"/>
      <c r="AY33" s="76"/>
      <c r="AZ33" s="76"/>
      <c r="BA33" s="206">
        <f>IF(AND(INDEX(Navigation_data!$I$5:$X$44,MATCH(Navigation_NEW!$BA$36,Navigation_data!$H$5:$H$44,0),MATCH(Navigation_NEW!$V8,Navigation_data!$I$4:$X$4,0))&gt;0,$Z8="yes"),4,0)</f>
        <v>0</v>
      </c>
      <c r="BB33" s="314"/>
      <c r="BC33" s="206">
        <f>IF(AND(INDEX(Navigation_data!$I$5:$X$44,MATCH(Navigation_NEW!$BA$36,Navigation_data!$H$5:$H$44,0),MATCH(Navigation_NEW!$AD8,Navigation_data!$I$4:$X$4,0))&gt;0,$AJ8="yes"),10,0)</f>
        <v>0</v>
      </c>
      <c r="BD33" s="76"/>
      <c r="BE33" s="76"/>
      <c r="BF33" s="76"/>
      <c r="BG33" s="76"/>
      <c r="BH33" s="76"/>
      <c r="BI33" s="108"/>
      <c r="BJ33" s="76"/>
      <c r="BK33" s="76"/>
      <c r="BL33" s="76"/>
      <c r="BM33" s="76"/>
      <c r="BN33" s="76"/>
      <c r="BO33" s="76"/>
      <c r="BP33" s="76"/>
      <c r="BQ33" s="76"/>
      <c r="BR33" s="96"/>
    </row>
    <row r="34" spans="1:70" ht="7.5" customHeight="1" x14ac:dyDescent="0.25">
      <c r="A34" s="66"/>
      <c r="B34" s="73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96"/>
      <c r="O34" s="66"/>
      <c r="P34" s="76"/>
      <c r="Q34" s="206">
        <f>IF(AND(INDEX(Navigation_data!$I$5:$X$44,MATCH(Navigation_NEW!$Q$36,Navigation_data!$H$5:$H$44,0),MATCH(Navigation_NEW!$V9,Navigation_data!$I$4:$X$4,0))&gt;0,$Z9="yes"),5,0)</f>
        <v>0</v>
      </c>
      <c r="R34" s="314"/>
      <c r="S34" s="206">
        <f>IF(AND(INDEX(Navigation_data!$I$5:$X$44,MATCH(Navigation_NEW!$Q$36,Navigation_data!$H$5:$H$44,0),MATCH(Navigation_NEW!$AD9,Navigation_data!$I$4:$X$4,0))&gt;0,$AJ9="yes"),11,0)</f>
        <v>0</v>
      </c>
      <c r="T34" s="76"/>
      <c r="U34" s="206">
        <f>IF(AND(INDEX(Navigation_data!$I$5:$X$44,MATCH(Navigation_NEW!$U$36,Navigation_data!$H$5:$H$44,0),MATCH(Navigation_NEW!$V9,Navigation_data!$I$4:$X$4,0))&gt;0,$Z9="yes"),5,0)</f>
        <v>0</v>
      </c>
      <c r="V34" s="314"/>
      <c r="W34" s="206">
        <f>IF(AND(INDEX(Navigation_data!$I$5:$X$44,MATCH(Navigation_NEW!$U$36,Navigation_data!$H$5:$H$44,0),MATCH(Navigation_NEW!$AD9,Navigation_data!$I$4:$X$4,0))&gt;0,$AJ9="yes"),11,0)</f>
        <v>0</v>
      </c>
      <c r="X34" s="76"/>
      <c r="Y34" s="206">
        <f>IF(AND(INDEX(Navigation_data!$I$5:$X$44,MATCH(Navigation_NEW!$Y$36,Navigation_data!$H$5:$H$44,0),MATCH(Navigation_NEW!$V9,Navigation_data!$I$4:$X$4,0))&gt;0,$Z9="yes"),5,0)</f>
        <v>0</v>
      </c>
      <c r="Z34" s="314"/>
      <c r="AA34" s="206">
        <f>IF(AND(INDEX(Navigation_data!$I$5:$X$44,MATCH(Navigation_NEW!$Y$36,Navigation_data!$H$5:$H$44,0),MATCH(Navigation_NEW!$AD9,Navigation_data!$I$4:$X$4,0))&gt;0,$AJ9="yes"),11,0)</f>
        <v>0</v>
      </c>
      <c r="AB34" s="76"/>
      <c r="AC34" s="206">
        <f>IF(AND(INDEX(Navigation_data!$I$5:$X$44,MATCH(Navigation_NEW!$AC$36,Navigation_data!$H$5:$H$44,0),MATCH(Navigation_NEW!$V9,Navigation_data!$I$4:$X$4,0))&gt;0,$Z9="yes"),5,0)</f>
        <v>0</v>
      </c>
      <c r="AD34" s="314"/>
      <c r="AE34" s="206">
        <f>IF(AND(INDEX(Navigation_data!$I$5:$X$44,MATCH(Navigation_NEW!$AC$36,Navigation_data!$H$5:$H$44,0),MATCH(Navigation_NEW!$AD9,Navigation_data!$I$4:$X$4,0))&gt;0,$AJ9="yes"),11,0)</f>
        <v>0</v>
      </c>
      <c r="AF34" s="76"/>
      <c r="AG34" s="108"/>
      <c r="AH34" s="76"/>
      <c r="AI34" s="76"/>
      <c r="AJ34" s="76"/>
      <c r="AK34" s="76"/>
      <c r="AL34" s="76"/>
      <c r="AM34" s="206">
        <f>IF(AND(INDEX(Navigation_data!$I$5:$X$44,MATCH(Navigation_NEW!$AM$36,Navigation_data!$H$5:$H$44,0),MATCH(Navigation_NEW!$V9,Navigation_data!$I$4:$X$4,0))&gt;0,$Z9="yes"),5,0)</f>
        <v>0</v>
      </c>
      <c r="AN34" s="314"/>
      <c r="AO34" s="206">
        <f>IF(AND(INDEX(Navigation_data!$I$5:$X$44,MATCH(Navigation_NEW!$AM$36,Navigation_data!$H$5:$H$44,0),MATCH(Navigation_NEW!$AD9,Navigation_data!$I$4:$X$4,0))&gt;0,$AJ9="yes"),11,0)</f>
        <v>0</v>
      </c>
      <c r="AP34" s="76"/>
      <c r="AQ34" s="206">
        <f>IF(AND(INDEX(Navigation_data!$I$5:$X$44,MATCH(Navigation_NEW!$AQ$36,Navigation_data!$H$5:$H$44,0),MATCH(Navigation_NEW!$V9,Navigation_data!$I$4:$X$4,0))&gt;0,$Z9="yes"),5,0)</f>
        <v>0</v>
      </c>
      <c r="AR34" s="314"/>
      <c r="AS34" s="206">
        <f>IF(AND(INDEX(Navigation_data!$I$5:$X$44,MATCH(Navigation_NEW!$AQ$36,Navigation_data!$H$5:$H$44,0),MATCH(Navigation_NEW!$AD9,Navigation_data!$I$4:$X$4,0))&gt;0,$AJ9="yes"),11,0)</f>
        <v>0</v>
      </c>
      <c r="AT34" s="82"/>
      <c r="AU34" s="108"/>
      <c r="AV34" s="76"/>
      <c r="AW34" s="76"/>
      <c r="AX34" s="76"/>
      <c r="AY34" s="76"/>
      <c r="AZ34" s="76"/>
      <c r="BA34" s="206">
        <f>IF(AND(INDEX(Navigation_data!$I$5:$X$44,MATCH(Navigation_NEW!$BA$36,Navigation_data!$H$5:$H$44,0),MATCH(Navigation_NEW!$V9,Navigation_data!$I$4:$X$4,0))&gt;0,$Z9="yes"),5,0)</f>
        <v>0</v>
      </c>
      <c r="BB34" s="314"/>
      <c r="BC34" s="206">
        <f>IF(AND(INDEX(Navigation_data!$I$5:$X$44,MATCH(Navigation_NEW!$BA$36,Navigation_data!$H$5:$H$44,0),MATCH(Navigation_NEW!$AD9,Navigation_data!$I$4:$X$4,0))&gt;0,$AJ9="yes"),11,0)</f>
        <v>0</v>
      </c>
      <c r="BD34" s="76"/>
      <c r="BE34" s="76"/>
      <c r="BF34" s="76"/>
      <c r="BG34" s="76"/>
      <c r="BH34" s="76"/>
      <c r="BI34" s="108"/>
      <c r="BJ34" s="76"/>
      <c r="BK34" s="76"/>
      <c r="BL34" s="76"/>
      <c r="BM34" s="76"/>
      <c r="BN34" s="76"/>
      <c r="BO34" s="76"/>
      <c r="BP34" s="76"/>
      <c r="BQ34" s="76"/>
      <c r="BR34" s="96"/>
    </row>
    <row r="35" spans="1:70" ht="7.5" customHeight="1" x14ac:dyDescent="0.25">
      <c r="A35" s="66"/>
      <c r="B35" s="73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96"/>
      <c r="O35" s="66"/>
      <c r="P35" s="76"/>
      <c r="Q35" s="206"/>
      <c r="R35" s="314"/>
      <c r="S35" s="206"/>
      <c r="T35" s="76"/>
      <c r="U35" s="206"/>
      <c r="V35" s="314"/>
      <c r="W35" s="206"/>
      <c r="X35" s="76"/>
      <c r="Y35" s="206"/>
      <c r="Z35" s="314"/>
      <c r="AA35" s="206"/>
      <c r="AB35" s="76"/>
      <c r="AC35" s="206"/>
      <c r="AD35" s="314"/>
      <c r="AE35" s="206"/>
      <c r="AF35" s="76"/>
      <c r="AG35" s="108"/>
      <c r="AH35" s="76"/>
      <c r="AI35" s="76"/>
      <c r="AJ35" s="76"/>
      <c r="AK35" s="76"/>
      <c r="AL35" s="76"/>
      <c r="AM35" s="206"/>
      <c r="AN35" s="314"/>
      <c r="AO35" s="206"/>
      <c r="AP35" s="76"/>
      <c r="AQ35" s="206"/>
      <c r="AR35" s="314"/>
      <c r="AS35" s="206"/>
      <c r="AT35" s="82"/>
      <c r="AU35" s="108"/>
      <c r="AV35" s="76"/>
      <c r="AW35" s="76"/>
      <c r="AX35" s="76"/>
      <c r="AY35" s="76"/>
      <c r="AZ35" s="76"/>
      <c r="BA35" s="206"/>
      <c r="BB35" s="314"/>
      <c r="BC35" s="206"/>
      <c r="BD35" s="76"/>
      <c r="BE35" s="76"/>
      <c r="BF35" s="76"/>
      <c r="BG35" s="76"/>
      <c r="BH35" s="76"/>
      <c r="BI35" s="108"/>
      <c r="BJ35" s="76"/>
      <c r="BK35" s="76"/>
      <c r="BL35" s="76"/>
      <c r="BM35" s="76"/>
      <c r="BN35" s="76"/>
      <c r="BO35" s="76"/>
      <c r="BP35" s="76"/>
      <c r="BQ35" s="76"/>
      <c r="BR35" s="96"/>
    </row>
    <row r="36" spans="1:70" s="194" customFormat="1" ht="15.75" customHeight="1" thickBot="1" x14ac:dyDescent="0.3">
      <c r="A36" s="66"/>
      <c r="B36" s="73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96"/>
      <c r="O36" s="66"/>
      <c r="P36" s="190"/>
      <c r="Q36" s="315" t="s">
        <v>127</v>
      </c>
      <c r="R36" s="315"/>
      <c r="S36" s="315"/>
      <c r="T36" s="182"/>
      <c r="U36" s="315" t="s">
        <v>781</v>
      </c>
      <c r="V36" s="315"/>
      <c r="W36" s="315"/>
      <c r="X36" s="182"/>
      <c r="Y36" s="315" t="s">
        <v>173</v>
      </c>
      <c r="Z36" s="315"/>
      <c r="AA36" s="315"/>
      <c r="AB36" s="182"/>
      <c r="AC36" s="315" t="s">
        <v>186</v>
      </c>
      <c r="AD36" s="315"/>
      <c r="AE36" s="315"/>
      <c r="AF36" s="190"/>
      <c r="AG36" s="193"/>
      <c r="AH36" s="190"/>
      <c r="AI36" s="190"/>
      <c r="AJ36" s="76"/>
      <c r="AK36" s="190"/>
      <c r="AL36" s="190"/>
      <c r="AM36" s="315" t="s">
        <v>207</v>
      </c>
      <c r="AN36" s="315"/>
      <c r="AO36" s="315"/>
      <c r="AP36" s="182"/>
      <c r="AQ36" s="315" t="s">
        <v>225</v>
      </c>
      <c r="AR36" s="315"/>
      <c r="AS36" s="315"/>
      <c r="AT36" s="186"/>
      <c r="AU36" s="193"/>
      <c r="AV36" s="190"/>
      <c r="AW36" s="190"/>
      <c r="AX36" s="190"/>
      <c r="AY36" s="190"/>
      <c r="AZ36" s="190"/>
      <c r="BA36" s="315" t="s">
        <v>768</v>
      </c>
      <c r="BB36" s="315"/>
      <c r="BC36" s="315"/>
      <c r="BD36" s="190"/>
      <c r="BE36" s="190"/>
      <c r="BF36" s="190"/>
      <c r="BG36" s="190"/>
      <c r="BH36" s="190"/>
      <c r="BI36" s="193"/>
      <c r="BJ36" s="190"/>
      <c r="BK36" s="190"/>
      <c r="BL36" s="190"/>
      <c r="BM36" s="190"/>
      <c r="BN36" s="190"/>
      <c r="BO36" s="190"/>
      <c r="BP36" s="190"/>
      <c r="BQ36" s="190"/>
      <c r="BR36" s="191"/>
    </row>
    <row r="37" spans="1:70" ht="7.5" customHeight="1" thickTop="1" x14ac:dyDescent="0.25">
      <c r="A37" s="66"/>
      <c r="B37" s="73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96"/>
      <c r="O37" s="66"/>
      <c r="P37" s="76"/>
      <c r="Q37" s="205">
        <f>IF(AND(INDEX(Navigation_data!$I$5:$X$44,MATCH(Navigation_NEW!$Q$29,Navigation_data!$H$5:$H$44,0),MATCH(Navigation_NEW!$V5,Navigation_data!$I$4:$X$4,0))&gt;0,$Z5="yes"),1,0)</f>
        <v>0</v>
      </c>
      <c r="R37" s="314"/>
      <c r="S37" s="205">
        <f>IF(AND(INDEX(Navigation_data!$I$5:$X$44,MATCH(Navigation_NEW!$Q$43,Navigation_data!$H$5:$H$44,0),MATCH(Navigation_NEW!$AD5,Navigation_data!$I$4:$X$4,0))&gt;0,$AJ5="yes"),7,0)</f>
        <v>0</v>
      </c>
      <c r="T37" s="76"/>
      <c r="U37" s="205">
        <f>IF(AND(INDEX(Navigation_data!$I$5:$X$44,MATCH(Navigation_NEW!$U$43,Navigation_data!$H$5:$H$44,0),MATCH(Navigation_NEW!$V5,Navigation_data!$I$4:$X$4,0))&gt;0,$Z5="yes"),1,0)</f>
        <v>0</v>
      </c>
      <c r="V37" s="314"/>
      <c r="W37" s="205">
        <f>IF(AND(INDEX(Navigation_data!$I$5:$X$44,MATCH(Navigation_NEW!$U$43,Navigation_data!$H$5:$H$44,0),MATCH(Navigation_NEW!$AD5,Navigation_data!$I$4:$X$4,0))&gt;0,$AJ5="yes"),7,0)</f>
        <v>0</v>
      </c>
      <c r="X37" s="76"/>
      <c r="Y37" s="205">
        <f>IF(AND(INDEX(Navigation_data!$I$5:$X$44,MATCH(Navigation_NEW!$Y$43,Navigation_data!$H$5:$H$44,0),MATCH(Navigation_NEW!$V5,Navigation_data!$I$4:$X$4,0))&gt;0,$Z5="yes"),1,0)</f>
        <v>0</v>
      </c>
      <c r="Z37" s="314"/>
      <c r="AA37" s="205">
        <f>IF(AND(INDEX(Navigation_data!$I$5:$X$44,MATCH(Navigation_NEW!$Y$43,Navigation_data!$H$5:$H$44,0),MATCH(Navigation_NEW!$AD5,Navigation_data!$I$4:$X$4,0))&gt;0,$AJ5="yes"),7,0)</f>
        <v>0</v>
      </c>
      <c r="AB37" s="76"/>
      <c r="AC37" s="76"/>
      <c r="AD37" s="76"/>
      <c r="AE37" s="76"/>
      <c r="AF37" s="76"/>
      <c r="AG37" s="108"/>
      <c r="AH37" s="76"/>
      <c r="AI37" s="76"/>
      <c r="AJ37" s="76"/>
      <c r="AK37" s="76"/>
      <c r="AL37" s="76"/>
      <c r="AM37" s="205">
        <f>IF(AND(INDEX(Navigation_data!$I$5:$X$44,MATCH(Navigation_NEW!$AM$43,Navigation_data!$H$5:$H$44,0),MATCH(Navigation_NEW!$V5,Navigation_data!$I$4:$X$4,0))&gt;0,$Z5="yes"),1,0)</f>
        <v>0</v>
      </c>
      <c r="AN37" s="314"/>
      <c r="AO37" s="205">
        <f>IF(AND(INDEX(Navigation_data!$I$5:$X$44,MATCH(Navigation_NEW!$AM$43,Navigation_data!$H$5:$H$44,0),MATCH(Navigation_NEW!$AD5,Navigation_data!$I$4:$X$4,0))&gt;0,$AJ5="yes"),7,0)</f>
        <v>0</v>
      </c>
      <c r="AP37" s="76"/>
      <c r="AQ37" s="76"/>
      <c r="AR37" s="76"/>
      <c r="AS37" s="76"/>
      <c r="AT37" s="76"/>
      <c r="AU37" s="108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108"/>
      <c r="BJ37" s="76"/>
      <c r="BK37" s="76"/>
      <c r="BL37" s="76"/>
      <c r="BM37" s="76"/>
      <c r="BN37" s="76"/>
      <c r="BO37" s="76"/>
      <c r="BP37" s="76"/>
      <c r="BQ37" s="76"/>
      <c r="BR37" s="96"/>
    </row>
    <row r="38" spans="1:70" ht="7.5" customHeight="1" x14ac:dyDescent="0.25">
      <c r="A38" s="66"/>
      <c r="B38" s="73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96"/>
      <c r="O38" s="66"/>
      <c r="P38" s="76"/>
      <c r="Q38" s="206">
        <f>IF(AND(INDEX(Navigation_data!$I$5:$X$44,MATCH(Navigation_NEW!$Q$43,Navigation_data!$H$5:$H$44,0),MATCH(Navigation_NEW!$V6,Navigation_data!$I$4:$X$4,0))&gt;0,$Z6="yes"),1,0)</f>
        <v>0</v>
      </c>
      <c r="R38" s="314"/>
      <c r="S38" s="206">
        <f>IF(AND(INDEX(Navigation_data!$I$5:$X$44,MATCH(Navigation_NEW!$Q$43,Navigation_data!$H$5:$H$44,0),MATCH(Navigation_NEW!$AD6,Navigation_data!$I$4:$X$4,0))&gt;0,$AJ6="yes"),8,0)</f>
        <v>0</v>
      </c>
      <c r="T38" s="76"/>
      <c r="U38" s="206">
        <f>IF(AND(INDEX(Navigation_data!$I$5:$X$44,MATCH(Navigation_NEW!$U$43,Navigation_data!$H$5:$H$44,0),MATCH(Navigation_NEW!$V6,Navigation_data!$I$4:$X$4,0))&gt;0,$Z6="yes"),2,0)</f>
        <v>0</v>
      </c>
      <c r="V38" s="314"/>
      <c r="W38" s="206">
        <f>IF(AND(INDEX(Navigation_data!$I$5:$X$44,MATCH(Navigation_NEW!$U$43,Navigation_data!$H$5:$H$44,0),MATCH(Navigation_NEW!$AD6,Navigation_data!$I$4:$X$4,0))&gt;0,$AJ6="yes"),8,0)</f>
        <v>0</v>
      </c>
      <c r="X38" s="76"/>
      <c r="Y38" s="206">
        <f>IF(AND(INDEX(Navigation_data!$I$5:$X$44,MATCH(Navigation_NEW!$Y$43,Navigation_data!$H$5:$H$44,0),MATCH(Navigation_NEW!$V6,Navigation_data!$I$4:$X$4,0))&gt;0,$Z6="yes"),2,0)</f>
        <v>0</v>
      </c>
      <c r="Z38" s="314"/>
      <c r="AA38" s="206">
        <f>IF(AND(INDEX(Navigation_data!$I$5:$X$44,MATCH(Navigation_NEW!$Y$43,Navigation_data!$H$5:$H$44,0),MATCH(Navigation_NEW!$AD6,Navigation_data!$I$4:$X$4,0))&gt;0,$AJ6="yes"),8,0)</f>
        <v>0</v>
      </c>
      <c r="AB38" s="76"/>
      <c r="AC38" s="76"/>
      <c r="AD38" s="76"/>
      <c r="AE38" s="76"/>
      <c r="AF38" s="76"/>
      <c r="AG38" s="108"/>
      <c r="AH38" s="76"/>
      <c r="AI38" s="76"/>
      <c r="AJ38" s="76"/>
      <c r="AK38" s="76"/>
      <c r="AL38" s="76"/>
      <c r="AM38" s="206">
        <f>IF(AND(INDEX(Navigation_data!$I$5:$X$44,MATCH(Navigation_NEW!$AM$43,Navigation_data!$H$5:$H$44,0),MATCH(Navigation_NEW!$V6,Navigation_data!$I$4:$X$4,0))&gt;0,$Z6="yes"),2,0)</f>
        <v>0</v>
      </c>
      <c r="AN38" s="314"/>
      <c r="AO38" s="206">
        <f>IF(AND(INDEX(Navigation_data!$I$5:$X$44,MATCH(Navigation_NEW!$AM$43,Navigation_data!$H$5:$H$44,0),MATCH(Navigation_NEW!$AD6,Navigation_data!$I$4:$X$4,0))&gt;0,$AJ6="yes"),8,0)</f>
        <v>0</v>
      </c>
      <c r="AP38" s="76"/>
      <c r="AQ38" s="76"/>
      <c r="AR38" s="76"/>
      <c r="AS38" s="76"/>
      <c r="AT38" s="76"/>
      <c r="AU38" s="108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108"/>
      <c r="BJ38" s="76"/>
      <c r="BK38" s="76"/>
      <c r="BL38" s="76"/>
      <c r="BM38" s="76"/>
      <c r="BN38" s="76"/>
      <c r="BO38" s="76"/>
      <c r="BP38" s="76"/>
      <c r="BQ38" s="76"/>
      <c r="BR38" s="96"/>
    </row>
    <row r="39" spans="1:70" ht="7.5" customHeight="1" x14ac:dyDescent="0.25">
      <c r="A39" s="66"/>
      <c r="B39" s="73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96"/>
      <c r="O39" s="66"/>
      <c r="P39" s="76"/>
      <c r="Q39" s="206">
        <f>IF(AND(INDEX(Navigation_data!$I$5:$X$44,MATCH(Navigation_NEW!$Q$43,Navigation_data!$H$5:$H$44,0),MATCH(Navigation_NEW!$V7,Navigation_data!$I$4:$X$4,0))&gt;0,$Z7="yes"),1,0)</f>
        <v>0</v>
      </c>
      <c r="R39" s="314"/>
      <c r="S39" s="206">
        <f>IF(AND(INDEX(Navigation_data!$I$5:$X$44,MATCH(Navigation_NEW!$Q$43,Navigation_data!$H$5:$H$44,0),MATCH(Navigation_NEW!$AD7,Navigation_data!$I$4:$X$4,0))&gt;0,$AJ7="yes"),9,0)</f>
        <v>0</v>
      </c>
      <c r="T39" s="76"/>
      <c r="U39" s="206">
        <f>IF(AND(INDEX(Navigation_data!$I$5:$X$44,MATCH(Navigation_NEW!$U$43,Navigation_data!$H$5:$H$44,0),MATCH(Navigation_NEW!$V7,Navigation_data!$I$4:$X$4,0))&gt;0,$Z7="yes"),3,0)</f>
        <v>0</v>
      </c>
      <c r="V39" s="314"/>
      <c r="W39" s="206">
        <f>IF(AND(INDEX(Navigation_data!$I$5:$X$44,MATCH(Navigation_NEW!$U$43,Navigation_data!$H$5:$H$44,0),MATCH(Navigation_NEW!$AD7,Navigation_data!$I$4:$X$4,0))&gt;0,$AJ7="yes"),9,0)</f>
        <v>0</v>
      </c>
      <c r="X39" s="76"/>
      <c r="Y39" s="206">
        <f>IF(AND(INDEX(Navigation_data!$I$5:$X$44,MATCH(Navigation_NEW!$Y$43,Navigation_data!$H$5:$H$44,0),MATCH(Navigation_NEW!$V7,Navigation_data!$I$4:$X$4,0))&gt;0,$Z7="yes"),3,0)</f>
        <v>0</v>
      </c>
      <c r="Z39" s="314"/>
      <c r="AA39" s="206">
        <f>IF(AND(INDEX(Navigation_data!$I$5:$X$44,MATCH(Navigation_NEW!$Y$43,Navigation_data!$H$5:$H$44,0),MATCH(Navigation_NEW!$AD7,Navigation_data!$I$4:$X$4,0))&gt;0,$AJ7="yes"),9,0)</f>
        <v>0</v>
      </c>
      <c r="AB39" s="76"/>
      <c r="AC39" s="76"/>
      <c r="AD39" s="76"/>
      <c r="AE39" s="76"/>
      <c r="AF39" s="76"/>
      <c r="AG39" s="108"/>
      <c r="AH39" s="76"/>
      <c r="AI39" s="76"/>
      <c r="AJ39" s="76"/>
      <c r="AK39" s="76"/>
      <c r="AL39" s="76"/>
      <c r="AM39" s="206">
        <f>IF(AND(INDEX(Navigation_data!$I$5:$X$44,MATCH(Navigation_NEW!$AM$43,Navigation_data!$H$5:$H$44,0),MATCH(Navigation_NEW!$V7,Navigation_data!$I$4:$X$4,0))&gt;0,$Z7="yes"),3,0)</f>
        <v>0</v>
      </c>
      <c r="AN39" s="314"/>
      <c r="AO39" s="206">
        <f>IF(AND(INDEX(Navigation_data!$I$5:$X$44,MATCH(Navigation_NEW!$AM$43,Navigation_data!$H$5:$H$44,0),MATCH(Navigation_NEW!$AD7,Navigation_data!$I$4:$X$4,0))&gt;0,$AJ7="yes"),9,0)</f>
        <v>0</v>
      </c>
      <c r="AP39" s="76"/>
      <c r="AQ39" s="76"/>
      <c r="AR39" s="76"/>
      <c r="AS39" s="76"/>
      <c r="AT39" s="76"/>
      <c r="AU39" s="108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108"/>
      <c r="BJ39" s="76"/>
      <c r="BK39" s="76"/>
      <c r="BL39" s="76"/>
      <c r="BM39" s="76"/>
      <c r="BN39" s="76"/>
      <c r="BO39" s="76"/>
      <c r="BP39" s="76"/>
      <c r="BQ39" s="76"/>
      <c r="BR39" s="96"/>
    </row>
    <row r="40" spans="1:70" ht="7.5" customHeight="1" x14ac:dyDescent="0.25">
      <c r="A40" s="66"/>
      <c r="B40" s="73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96"/>
      <c r="O40" s="66"/>
      <c r="P40" s="76"/>
      <c r="Q40" s="206">
        <f>IF(AND(INDEX(Navigation_data!$I$5:$X$44,MATCH(Navigation_NEW!$Q$43,Navigation_data!$H$5:$H$44,0),MATCH(Navigation_NEW!$V8,Navigation_data!$I$4:$X$4,0))&gt;0,$Z8="yes"),1,0)</f>
        <v>0</v>
      </c>
      <c r="R40" s="314"/>
      <c r="S40" s="206">
        <f>IF(AND(INDEX(Navigation_data!$I$5:$X$44,MATCH(Navigation_NEW!$Q$43,Navigation_data!$H$5:$H$44,0),MATCH(Navigation_NEW!$AD8,Navigation_data!$I$4:$X$4,0))&gt;0,$AJ8="yes"),10,0)</f>
        <v>0</v>
      </c>
      <c r="T40" s="76"/>
      <c r="U40" s="206">
        <f>IF(AND(INDEX(Navigation_data!$I$5:$X$44,MATCH(Navigation_NEW!$U$43,Navigation_data!$H$5:$H$44,0),MATCH(Navigation_NEW!$V8,Navigation_data!$I$4:$X$4,0))&gt;0,$Z8="yes"),4,0)</f>
        <v>0</v>
      </c>
      <c r="V40" s="314"/>
      <c r="W40" s="206">
        <f>IF(AND(INDEX(Navigation_data!$I$5:$X$44,MATCH(Navigation_NEW!$U$43,Navigation_data!$H$5:$H$44,0),MATCH(Navigation_NEW!$AD8,Navigation_data!$I$4:$X$4,0))&gt;0,$AJ8="yes"),10,0)</f>
        <v>0</v>
      </c>
      <c r="X40" s="76"/>
      <c r="Y40" s="206">
        <f>IF(AND(INDEX(Navigation_data!$I$5:$X$44,MATCH(Navigation_NEW!$Y$43,Navigation_data!$H$5:$H$44,0),MATCH(Navigation_NEW!$V8,Navigation_data!$I$4:$X$4,0))&gt;0,$Z8="yes"),4,0)</f>
        <v>0</v>
      </c>
      <c r="Z40" s="314"/>
      <c r="AA40" s="206">
        <f>IF(AND(INDEX(Navigation_data!$I$5:$X$44,MATCH(Navigation_NEW!$Y$43,Navigation_data!$H$5:$H$44,0),MATCH(Navigation_NEW!$AD8,Navigation_data!$I$4:$X$4,0))&gt;0,$AJ8="yes"),10,0)</f>
        <v>0</v>
      </c>
      <c r="AB40" s="76"/>
      <c r="AC40" s="76"/>
      <c r="AD40" s="76"/>
      <c r="AE40" s="76"/>
      <c r="AF40" s="76"/>
      <c r="AG40" s="108"/>
      <c r="AH40" s="76"/>
      <c r="AI40" s="76"/>
      <c r="AJ40" s="76"/>
      <c r="AK40" s="76"/>
      <c r="AL40" s="76"/>
      <c r="AM40" s="206">
        <f>IF(AND(INDEX(Navigation_data!$I$5:$X$44,MATCH(Navigation_NEW!$AM$43,Navigation_data!$H$5:$H$44,0),MATCH(Navigation_NEW!$V8,Navigation_data!$I$4:$X$4,0))&gt;0,$Z8="yes"),4,0)</f>
        <v>0</v>
      </c>
      <c r="AN40" s="314"/>
      <c r="AO40" s="206">
        <f>IF(AND(INDEX(Navigation_data!$I$5:$X$44,MATCH(Navigation_NEW!$AM$43,Navigation_data!$H$5:$H$44,0),MATCH(Navigation_NEW!$AD8,Navigation_data!$I$4:$X$4,0))&gt;0,$AJ8="yes"),10,0)</f>
        <v>0</v>
      </c>
      <c r="AP40" s="76"/>
      <c r="AQ40" s="76"/>
      <c r="AR40" s="76"/>
      <c r="AS40" s="76"/>
      <c r="AT40" s="76"/>
      <c r="AU40" s="108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108"/>
      <c r="BJ40" s="76"/>
      <c r="BK40" s="76"/>
      <c r="BL40" s="76"/>
      <c r="BM40" s="76"/>
      <c r="BN40" s="76"/>
      <c r="BO40" s="76"/>
      <c r="BP40" s="76"/>
      <c r="BQ40" s="76"/>
      <c r="BR40" s="96"/>
    </row>
    <row r="41" spans="1:70" ht="7.5" customHeight="1" x14ac:dyDescent="0.25">
      <c r="A41" s="66"/>
      <c r="B41" s="73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96"/>
      <c r="O41" s="66"/>
      <c r="P41" s="76"/>
      <c r="Q41" s="206">
        <f>IF(AND(INDEX(Navigation_data!$I$5:$X$44,MATCH(Navigation_NEW!$Q$43,Navigation_data!$H$5:$H$44,0),MATCH(Navigation_NEW!$V9,Navigation_data!$I$4:$X$4,0))&gt;0,$Z9="yes"),5,0)</f>
        <v>0</v>
      </c>
      <c r="R41" s="314"/>
      <c r="S41" s="206">
        <f>IF(AND(INDEX(Navigation_data!$I$5:$X$44,MATCH(Navigation_NEW!$Q$43,Navigation_data!$H$5:$H$44,0),MATCH(Navigation_NEW!$AD9,Navigation_data!$I$4:$X$4,0))&gt;0,$AJ9="yes"),11,0)</f>
        <v>0</v>
      </c>
      <c r="T41" s="76"/>
      <c r="U41" s="206">
        <f>IF(AND(INDEX(Navigation_data!$I$5:$X$44,MATCH(Navigation_NEW!$U$43,Navigation_data!$H$5:$H$44,0),MATCH(Navigation_NEW!$V9,Navigation_data!$I$4:$X$4,0))&gt;0,$Z9="yes"),5,0)</f>
        <v>0</v>
      </c>
      <c r="V41" s="314"/>
      <c r="W41" s="206">
        <f>IF(AND(INDEX(Navigation_data!$I$5:$X$44,MATCH(Navigation_NEW!$U$43,Navigation_data!$H$5:$H$44,0),MATCH(Navigation_NEW!$AD9,Navigation_data!$I$4:$X$4,0))&gt;0,$AJ9="yes"),11,0)</f>
        <v>0</v>
      </c>
      <c r="X41" s="76"/>
      <c r="Y41" s="206">
        <f>IF(AND(INDEX(Navigation_data!$I$5:$X$44,MATCH(Navigation_NEW!$Y$43,Navigation_data!$H$5:$H$44,0),MATCH(Navigation_NEW!$V9,Navigation_data!$I$4:$X$4,0))&gt;0,$Z9="yes"),5,0)</f>
        <v>0</v>
      </c>
      <c r="Z41" s="314"/>
      <c r="AA41" s="206">
        <f>IF(AND(INDEX(Navigation_data!$I$5:$X$44,MATCH(Navigation_NEW!$Y$43,Navigation_data!$H$5:$H$44,0),MATCH(Navigation_NEW!$AD9,Navigation_data!$I$4:$X$4,0))&gt;0,$AJ9="yes"),11,0)</f>
        <v>0</v>
      </c>
      <c r="AB41" s="76"/>
      <c r="AC41" s="76"/>
      <c r="AD41" s="76"/>
      <c r="AE41" s="76"/>
      <c r="AF41" s="76"/>
      <c r="AG41" s="108"/>
      <c r="AH41" s="76"/>
      <c r="AI41" s="76"/>
      <c r="AJ41" s="76"/>
      <c r="AK41" s="76"/>
      <c r="AL41" s="76"/>
      <c r="AM41" s="206">
        <f>IF(AND(INDEX(Navigation_data!$I$5:$X$44,MATCH(Navigation_NEW!$AM$43,Navigation_data!$H$5:$H$44,0),MATCH(Navigation_NEW!$V9,Navigation_data!$I$4:$X$4,0))&gt;0,$Z9="yes"),5,0)</f>
        <v>0</v>
      </c>
      <c r="AN41" s="314"/>
      <c r="AO41" s="206">
        <f>IF(AND(INDEX(Navigation_data!$I$5:$X$44,MATCH(Navigation_NEW!$AM$43,Navigation_data!$H$5:$H$44,0),MATCH(Navigation_NEW!$AD9,Navigation_data!$I$4:$X$4,0))&gt;0,$AJ9="yes"),11,0)</f>
        <v>0</v>
      </c>
      <c r="AP41" s="76"/>
      <c r="AQ41" s="76"/>
      <c r="AR41" s="90"/>
      <c r="AS41" s="90"/>
      <c r="AT41" s="90"/>
      <c r="AU41" s="108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108"/>
      <c r="BJ41" s="90"/>
      <c r="BK41" s="90"/>
      <c r="BL41" s="90"/>
      <c r="BM41" s="76"/>
      <c r="BN41" s="76"/>
      <c r="BO41" s="76"/>
      <c r="BP41" s="76"/>
      <c r="BQ41" s="76"/>
      <c r="BR41" s="96"/>
    </row>
    <row r="42" spans="1:70" ht="7.5" customHeight="1" x14ac:dyDescent="0.25">
      <c r="A42" s="66"/>
      <c r="B42" s="73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96"/>
      <c r="O42" s="66"/>
      <c r="P42" s="76"/>
      <c r="Q42" s="206"/>
      <c r="R42" s="314"/>
      <c r="S42" s="206" t="str">
        <f>IF($BV$9="yes","","")</f>
        <v/>
      </c>
      <c r="T42" s="76"/>
      <c r="U42" s="206"/>
      <c r="V42" s="314"/>
      <c r="W42" s="206"/>
      <c r="X42" s="76"/>
      <c r="Y42" s="206"/>
      <c r="Z42" s="314"/>
      <c r="AA42" s="206"/>
      <c r="AB42" s="76"/>
      <c r="AC42" s="76"/>
      <c r="AD42" s="76"/>
      <c r="AE42" s="76"/>
      <c r="AF42" s="76"/>
      <c r="AG42" s="108"/>
      <c r="AH42" s="76"/>
      <c r="AI42" s="76"/>
      <c r="AJ42" s="76"/>
      <c r="AK42" s="76"/>
      <c r="AL42" s="76"/>
      <c r="AM42" s="206"/>
      <c r="AN42" s="314"/>
      <c r="AO42" s="206"/>
      <c r="AP42" s="76"/>
      <c r="AQ42" s="76"/>
      <c r="AR42" s="90"/>
      <c r="AS42" s="90"/>
      <c r="AT42" s="90"/>
      <c r="AU42" s="108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108"/>
      <c r="BJ42" s="90"/>
      <c r="BK42" s="90"/>
      <c r="BL42" s="90"/>
      <c r="BM42" s="76"/>
      <c r="BN42" s="76"/>
      <c r="BO42" s="76"/>
      <c r="BP42" s="76"/>
      <c r="BQ42" s="76"/>
      <c r="BR42" s="96"/>
    </row>
    <row r="43" spans="1:70" ht="15.75" customHeight="1" thickBot="1" x14ac:dyDescent="0.3">
      <c r="A43" s="66"/>
      <c r="B43" s="73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96"/>
      <c r="O43" s="66"/>
      <c r="P43" s="190"/>
      <c r="Q43" s="315" t="s">
        <v>132</v>
      </c>
      <c r="R43" s="315"/>
      <c r="S43" s="315"/>
      <c r="T43" s="182"/>
      <c r="U43" s="315" t="s">
        <v>147</v>
      </c>
      <c r="V43" s="315"/>
      <c r="W43" s="315"/>
      <c r="X43" s="182"/>
      <c r="Y43" s="315" t="s">
        <v>178</v>
      </c>
      <c r="Z43" s="315"/>
      <c r="AA43" s="315"/>
      <c r="AB43" s="190"/>
      <c r="AC43" s="190"/>
      <c r="AD43" s="190"/>
      <c r="AE43" s="190"/>
      <c r="AF43" s="190"/>
      <c r="AG43" s="193"/>
      <c r="AH43" s="190"/>
      <c r="AI43" s="190"/>
      <c r="AJ43" s="76"/>
      <c r="AK43" s="190"/>
      <c r="AL43" s="190"/>
      <c r="AM43" s="315" t="s">
        <v>763</v>
      </c>
      <c r="AN43" s="315"/>
      <c r="AO43" s="315"/>
      <c r="AP43" s="76"/>
      <c r="AQ43" s="76"/>
      <c r="AR43" s="90"/>
      <c r="AS43" s="90"/>
      <c r="AT43" s="90"/>
      <c r="AU43" s="108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108"/>
      <c r="BJ43" s="90"/>
      <c r="BK43" s="90"/>
      <c r="BL43" s="90"/>
      <c r="BM43" s="76"/>
      <c r="BN43" s="76"/>
      <c r="BO43" s="76"/>
      <c r="BP43" s="76"/>
      <c r="BQ43" s="76"/>
      <c r="BR43" s="96"/>
    </row>
    <row r="44" spans="1:70" ht="7.5" customHeight="1" thickTop="1" thickBot="1" x14ac:dyDescent="0.3">
      <c r="A44" s="66"/>
      <c r="B44" s="73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96"/>
      <c r="O44" s="66"/>
      <c r="P44" s="76"/>
      <c r="Q44" s="179"/>
      <c r="R44" s="204"/>
      <c r="S44" s="178"/>
      <c r="T44" s="76"/>
      <c r="U44" s="205">
        <f>IF(AND(INDEX(Navigation_data!$I$5:$X$44,MATCH(Navigation_NEW!$U$50,Navigation_data!$H$5:$H$44,0),MATCH(Navigation_NEW!$V5,Navigation_data!$I$4:$X$4,0))&gt;0,$Z5="yes"),1,0)</f>
        <v>0</v>
      </c>
      <c r="V44" s="204"/>
      <c r="W44" s="205">
        <f>IF(AND(INDEX(Navigation_data!$I$5:$X$44,MATCH(Navigation_NEW!$U$50,Navigation_data!$H$5:$H$44,0),MATCH(Navigation_NEW!$AD5,Navigation_data!$I$4:$X$4,0))&gt;0,$AJ5="yes"),7,0)</f>
        <v>0</v>
      </c>
      <c r="X44" s="76"/>
      <c r="Y44" s="76"/>
      <c r="Z44" s="76"/>
      <c r="AA44" s="76"/>
      <c r="AB44" s="76"/>
      <c r="AC44" s="76"/>
      <c r="AD44" s="76"/>
      <c r="AE44" s="76"/>
      <c r="AF44" s="76"/>
      <c r="AG44" s="108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90"/>
      <c r="AS44" s="90"/>
      <c r="AT44" s="90"/>
      <c r="AU44" s="108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108"/>
      <c r="BJ44" s="90"/>
      <c r="BK44" s="90"/>
      <c r="BL44" s="90"/>
      <c r="BM44" s="76"/>
      <c r="BN44" s="76"/>
      <c r="BO44" s="76"/>
      <c r="BP44" s="76"/>
      <c r="BQ44" s="76"/>
      <c r="BR44" s="96"/>
    </row>
    <row r="45" spans="1:70" ht="7.5" customHeight="1" x14ac:dyDescent="0.25">
      <c r="A45" s="66"/>
      <c r="B45" s="73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96"/>
      <c r="O45" s="66"/>
      <c r="P45" s="76"/>
      <c r="Q45" s="76"/>
      <c r="R45" s="76"/>
      <c r="S45" s="76"/>
      <c r="T45" s="76"/>
      <c r="U45" s="206">
        <f>IF(AND(INDEX(Navigation_data!$I$5:$X$44,MATCH(Navigation_NEW!$U$50,Navigation_data!$H$5:$H$44,0),MATCH(Navigation_NEW!$V6,Navigation_data!$I$4:$X$4,0))&gt;0,$Z6="yes"),2,0)</f>
        <v>0</v>
      </c>
      <c r="V45" s="204"/>
      <c r="W45" s="206">
        <f>IF(AND(INDEX(Navigation_data!$I$5:$X$44,MATCH(Navigation_NEW!$U$50,Navigation_data!$H$5:$H$44,0),MATCH(Navigation_NEW!$AD6,Navigation_data!$I$4:$X$4,0))&gt;0,$AJ6="yes"),8,0)</f>
        <v>0</v>
      </c>
      <c r="X45" s="76"/>
      <c r="Y45" s="76"/>
      <c r="Z45" s="76"/>
      <c r="AA45" s="76"/>
      <c r="AB45" s="76"/>
      <c r="AC45" s="76"/>
      <c r="AD45" s="76"/>
      <c r="AE45" s="76"/>
      <c r="AF45" s="76"/>
      <c r="AG45" s="108"/>
      <c r="AH45" s="76"/>
      <c r="AI45" s="76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108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90"/>
      <c r="BH45" s="90"/>
      <c r="BI45" s="108"/>
      <c r="BJ45" s="90"/>
      <c r="BK45" s="90"/>
      <c r="BL45" s="90"/>
      <c r="BM45" s="76"/>
      <c r="BN45" s="76"/>
      <c r="BO45" s="76"/>
      <c r="BP45" s="76"/>
      <c r="BQ45" s="76"/>
      <c r="BR45" s="96"/>
    </row>
    <row r="46" spans="1:70" ht="7.5" customHeight="1" x14ac:dyDescent="0.25">
      <c r="A46" s="66"/>
      <c r="B46" s="73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96"/>
      <c r="O46" s="66"/>
      <c r="P46" s="76"/>
      <c r="Q46" s="76"/>
      <c r="R46" s="76"/>
      <c r="S46" s="76"/>
      <c r="T46" s="76"/>
      <c r="U46" s="206">
        <f>IF(AND(INDEX(Navigation_data!$I$5:$X$44,MATCH(Navigation_NEW!$U$50,Navigation_data!$H$5:$H$44,0),MATCH(Navigation_NEW!$V7,Navigation_data!$I$4:$X$4,0))&gt;0,$Z7="yes"),3,0)</f>
        <v>0</v>
      </c>
      <c r="V46" s="204"/>
      <c r="W46" s="206">
        <f>IF(AND(INDEX(Navigation_data!$I$5:$X$44,MATCH(Navigation_NEW!$U$50,Navigation_data!$H$5:$H$44,0),MATCH(Navigation_NEW!$AD7,Navigation_data!$I$4:$X$4,0))&gt;0,$AJ7="yes"),9,0)</f>
        <v>0</v>
      </c>
      <c r="X46" s="76"/>
      <c r="Y46" s="76"/>
      <c r="Z46" s="76"/>
      <c r="AA46" s="76"/>
      <c r="AB46" s="76"/>
      <c r="AC46" s="76"/>
      <c r="AD46" s="76"/>
      <c r="AE46" s="76"/>
      <c r="AF46" s="76"/>
      <c r="AG46" s="108"/>
      <c r="AH46" s="76"/>
      <c r="AI46" s="76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108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90"/>
      <c r="BH46" s="90"/>
      <c r="BI46" s="108"/>
      <c r="BJ46" s="90"/>
      <c r="BK46" s="90"/>
      <c r="BL46" s="90"/>
      <c r="BM46" s="76"/>
      <c r="BN46" s="76"/>
      <c r="BO46" s="76"/>
      <c r="BP46" s="76"/>
      <c r="BQ46" s="76"/>
      <c r="BR46" s="96"/>
    </row>
    <row r="47" spans="1:70" ht="7.5" customHeight="1" x14ac:dyDescent="0.3">
      <c r="A47" s="66"/>
      <c r="B47" s="73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96"/>
      <c r="O47" s="66"/>
      <c r="P47" s="76"/>
      <c r="Q47" s="76"/>
      <c r="R47" s="76"/>
      <c r="S47" s="76"/>
      <c r="T47" s="76"/>
      <c r="U47" s="206">
        <f>IF(AND(INDEX(Navigation_data!$I$5:$X$44,MATCH(Navigation_NEW!$U$50,Navigation_data!$H$5:$H$44,0),MATCH(Navigation_NEW!$V8,Navigation_data!$I$4:$X$4,0))&gt;0,$Z8="yes"),4,0)</f>
        <v>0</v>
      </c>
      <c r="V47" s="204"/>
      <c r="W47" s="206">
        <f>IF(AND(INDEX(Navigation_data!$I$5:$X$44,MATCH(Navigation_NEW!$U$50,Navigation_data!$H$5:$H$44,0),MATCH(Navigation_NEW!$AD8,Navigation_data!$I$4:$X$4,0))&gt;0,$AJ8="yes"),10,0)</f>
        <v>0</v>
      </c>
      <c r="X47" s="76"/>
      <c r="Y47" s="76"/>
      <c r="Z47" s="76"/>
      <c r="AA47" s="76"/>
      <c r="AB47" s="76"/>
      <c r="AC47" s="76"/>
      <c r="AD47" s="100"/>
      <c r="AE47" s="100"/>
      <c r="AF47" s="100"/>
      <c r="AG47" s="108"/>
      <c r="AH47" s="100"/>
      <c r="AI47" s="100"/>
      <c r="AJ47" s="84"/>
      <c r="AK47" s="84"/>
      <c r="AL47" s="84"/>
      <c r="AM47" s="84"/>
      <c r="AN47"/>
      <c r="AO47" s="84"/>
      <c r="AP47" s="84"/>
      <c r="AQ47" s="84"/>
      <c r="AR47" s="84"/>
      <c r="AS47" s="84"/>
      <c r="AT47" s="84"/>
      <c r="AU47" s="108"/>
      <c r="AV47" s="84"/>
      <c r="AW47" s="84"/>
      <c r="AX47" s="91" t="s">
        <v>50</v>
      </c>
      <c r="AY47" s="84"/>
      <c r="AZ47" s="84"/>
      <c r="BA47" s="84"/>
      <c r="BB47" s="84"/>
      <c r="BC47" s="84"/>
      <c r="BD47" s="84"/>
      <c r="BE47" s="84"/>
      <c r="BF47" s="84"/>
      <c r="BG47" s="100"/>
      <c r="BH47" s="100"/>
      <c r="BI47" s="108"/>
      <c r="BJ47" s="100"/>
      <c r="BK47" s="100"/>
      <c r="BL47" s="100"/>
      <c r="BM47" s="100"/>
      <c r="BN47" s="100"/>
      <c r="BO47" s="100"/>
      <c r="BP47" s="100"/>
      <c r="BQ47" s="76"/>
      <c r="BR47" s="96"/>
    </row>
    <row r="48" spans="1:70" ht="7.5" customHeight="1" x14ac:dyDescent="0.3">
      <c r="A48" s="66"/>
      <c r="B48" s="73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96"/>
      <c r="O48" s="66"/>
      <c r="P48" s="76"/>
      <c r="Q48" s="76"/>
      <c r="R48" s="76"/>
      <c r="S48" s="76"/>
      <c r="T48" s="76"/>
      <c r="U48" s="206">
        <f>IF(AND(INDEX(Navigation_data!$I$5:$X$44,MATCH(Navigation_NEW!$U$50,Navigation_data!$H$5:$H$44,0),MATCH(Navigation_NEW!$V9,Navigation_data!$I$4:$X$4,0))&gt;0,$Z9="yes"),5,0)</f>
        <v>0</v>
      </c>
      <c r="V48" s="204"/>
      <c r="W48" s="206">
        <f>IF(AND(INDEX(Navigation_data!$I$5:$X$44,MATCH(Navigation_NEW!$U$50,Navigation_data!$H$5:$H$44,0),MATCH(Navigation_NEW!$AD9,Navigation_data!$I$4:$X$4,0))&gt;0,$AJ9="yes"),11,0)</f>
        <v>0</v>
      </c>
      <c r="X48" s="76"/>
      <c r="Y48" s="76"/>
      <c r="Z48"/>
      <c r="AA48" s="76"/>
      <c r="AB48" s="76"/>
      <c r="AC48" s="76"/>
      <c r="AD48" s="100"/>
      <c r="AE48" s="100"/>
      <c r="AF48" s="100"/>
      <c r="AG48" s="108"/>
      <c r="AH48" s="100"/>
      <c r="AI48" s="100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108"/>
      <c r="AV48" s="84"/>
      <c r="AW48" s="84"/>
      <c r="AX48" s="91" t="s">
        <v>758</v>
      </c>
      <c r="AY48" s="84"/>
      <c r="AZ48" s="84"/>
      <c r="BA48" s="84"/>
      <c r="BB48" s="84"/>
      <c r="BC48" s="84"/>
      <c r="BD48" s="84"/>
      <c r="BE48" s="84"/>
      <c r="BF48" s="84"/>
      <c r="BG48" s="100"/>
      <c r="BH48" s="100"/>
      <c r="BI48" s="108"/>
      <c r="BJ48" s="100"/>
      <c r="BK48" s="100"/>
      <c r="BL48" s="100"/>
      <c r="BM48" s="100"/>
      <c r="BN48" s="100"/>
      <c r="BO48" s="100"/>
      <c r="BP48" s="100"/>
      <c r="BQ48" s="76"/>
      <c r="BR48" s="96"/>
    </row>
    <row r="49" spans="1:70" ht="7.5" customHeight="1" x14ac:dyDescent="0.25">
      <c r="A49" s="66"/>
      <c r="B49" s="73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96"/>
      <c r="O49" s="66"/>
      <c r="P49" s="76"/>
      <c r="Q49" s="76"/>
      <c r="R49" s="76"/>
      <c r="S49" s="76"/>
      <c r="T49" s="76"/>
      <c r="U49" s="206"/>
      <c r="V49" s="204"/>
      <c r="W49" s="206"/>
      <c r="X49" s="76"/>
      <c r="Y49" s="76"/>
      <c r="Z49" s="76"/>
      <c r="AA49" s="76"/>
      <c r="AB49" s="76"/>
      <c r="AC49" s="76"/>
      <c r="AD49" s="100"/>
      <c r="AE49" s="100"/>
      <c r="AF49" s="100"/>
      <c r="AG49" s="108"/>
      <c r="AH49" s="100"/>
      <c r="AI49" s="100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108"/>
      <c r="AV49" s="84"/>
      <c r="AW49" s="84"/>
      <c r="AX49" s="91" t="s">
        <v>45</v>
      </c>
      <c r="AY49" s="84"/>
      <c r="AZ49" s="84"/>
      <c r="BA49" s="84"/>
      <c r="BB49" s="84"/>
      <c r="BC49" s="84"/>
      <c r="BD49" s="84"/>
      <c r="BE49" s="84"/>
      <c r="BF49" s="84"/>
      <c r="BG49" s="100"/>
      <c r="BH49" s="100"/>
      <c r="BI49" s="108"/>
      <c r="BJ49" s="100"/>
      <c r="BK49" s="100"/>
      <c r="BL49" s="100"/>
      <c r="BM49" s="100"/>
      <c r="BN49" s="100"/>
      <c r="BO49" s="100"/>
      <c r="BP49" s="100"/>
      <c r="BQ49" s="76"/>
      <c r="BR49" s="96"/>
    </row>
    <row r="50" spans="1:70" ht="15.75" customHeight="1" thickBot="1" x14ac:dyDescent="0.35">
      <c r="A50" s="66"/>
      <c r="B50" s="73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96"/>
      <c r="O50" s="66"/>
      <c r="P50" s="76"/>
      <c r="Q50" s="76"/>
      <c r="R50" s="190"/>
      <c r="S50" s="190"/>
      <c r="T50" s="190"/>
      <c r="U50" s="315" t="s">
        <v>151</v>
      </c>
      <c r="V50" s="315"/>
      <c r="W50" s="315"/>
      <c r="X50" s="190"/>
      <c r="Y50" s="190"/>
      <c r="Z50"/>
      <c r="AA50" s="76"/>
      <c r="AB50" s="76"/>
      <c r="AC50" s="76"/>
      <c r="AD50" s="100"/>
      <c r="AE50" s="100"/>
      <c r="AF50" s="100"/>
      <c r="AG50" s="108"/>
      <c r="AH50" s="100"/>
      <c r="AI50" s="100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108"/>
      <c r="AV50" s="84"/>
      <c r="AW50" s="84"/>
      <c r="AX50" s="91" t="s">
        <v>55</v>
      </c>
      <c r="AY50" s="84"/>
      <c r="AZ50" s="84"/>
      <c r="BA50" s="84"/>
      <c r="BB50" s="84"/>
      <c r="BC50" s="84"/>
      <c r="BD50" s="84"/>
      <c r="BE50" s="84"/>
      <c r="BF50" s="84"/>
      <c r="BG50" s="100"/>
      <c r="BH50" s="100"/>
      <c r="BI50" s="108"/>
      <c r="BJ50" s="100"/>
      <c r="BK50" s="100"/>
      <c r="BL50" s="100"/>
      <c r="BM50" s="100"/>
      <c r="BN50" s="100"/>
      <c r="BO50" s="100"/>
      <c r="BP50" s="100"/>
      <c r="BQ50" s="76"/>
      <c r="BR50" s="96"/>
    </row>
    <row r="51" spans="1:70" ht="7.5" customHeight="1" thickTop="1" x14ac:dyDescent="0.25">
      <c r="A51" s="66"/>
      <c r="B51" s="73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96"/>
      <c r="O51" s="66"/>
      <c r="P51" s="76"/>
      <c r="Q51" s="76"/>
      <c r="R51" s="76"/>
      <c r="S51" s="76"/>
      <c r="T51" s="76"/>
      <c r="U51" s="205">
        <f>IF(AND(INDEX(Navigation_data!$I$5:$X$44,MATCH(Navigation_NEW!$U$57,Navigation_data!$H$5:$H$44,0),MATCH(Navigation_NEW!$V5,Navigation_data!$I$4:$X$4,0))&gt;0,$Z5="yes"),1,0)</f>
        <v>0</v>
      </c>
      <c r="V51" s="204"/>
      <c r="W51" s="205">
        <f>IF(AND(INDEX(Navigation_data!$I$5:$X$44,MATCH(Navigation_NEW!$U$57,Navigation_data!$H$5:$H$44,0),MATCH(Navigation_NEW!$AD5,Navigation_data!$I$4:$X$4,0))&gt;0,$AJ5="yes"),7,0)</f>
        <v>0</v>
      </c>
      <c r="X51" s="76"/>
      <c r="Y51" s="76"/>
      <c r="Z51" s="76"/>
      <c r="AA51" s="76"/>
      <c r="AB51" s="76"/>
      <c r="AC51" s="76"/>
      <c r="AD51" s="100"/>
      <c r="AE51" s="100"/>
      <c r="AF51" s="100"/>
      <c r="AG51" s="108"/>
      <c r="AH51" s="100"/>
      <c r="AI51" s="100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108"/>
      <c r="AV51" s="84"/>
      <c r="AW51" s="84"/>
      <c r="AX51" s="91" t="s">
        <v>739</v>
      </c>
      <c r="AY51" s="84"/>
      <c r="AZ51" s="84"/>
      <c r="BA51" s="84"/>
      <c r="BB51" s="84"/>
      <c r="BC51" s="84"/>
      <c r="BD51" s="84"/>
      <c r="BE51" s="84"/>
      <c r="BF51" s="84"/>
      <c r="BG51" s="100"/>
      <c r="BH51" s="100"/>
      <c r="BI51" s="108"/>
      <c r="BJ51" s="100"/>
      <c r="BK51" s="100"/>
      <c r="BL51" s="100"/>
      <c r="BM51" s="100"/>
      <c r="BN51" s="100"/>
      <c r="BO51" s="100"/>
      <c r="BP51" s="100"/>
      <c r="BQ51" s="76"/>
      <c r="BR51" s="96"/>
    </row>
    <row r="52" spans="1:70" ht="7.5" customHeight="1" x14ac:dyDescent="0.25">
      <c r="A52" s="66"/>
      <c r="B52" s="73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96"/>
      <c r="O52" s="66"/>
      <c r="P52" s="76"/>
      <c r="Q52" s="76"/>
      <c r="R52" s="76"/>
      <c r="S52" s="76"/>
      <c r="T52" s="76"/>
      <c r="U52" s="206">
        <f>IF(AND(INDEX(Navigation_data!$I$5:$X$44,MATCH(Navigation_NEW!$U$57,Navigation_data!$H$5:$H$44,0),MATCH(Navigation_NEW!$V6,Navigation_data!$I$4:$X$4,0))&gt;0,$Z6="yes"),2,0)</f>
        <v>0</v>
      </c>
      <c r="V52" s="204"/>
      <c r="W52" s="206">
        <f>IF(AND(INDEX(Navigation_data!$I$5:$X$44,MATCH(Navigation_NEW!$U$57,Navigation_data!$H$5:$H$44,0),MATCH(Navigation_NEW!$AD6,Navigation_data!$I$4:$X$4,0))&gt;0,$AJ6="yes"),8,0)</f>
        <v>0</v>
      </c>
      <c r="X52" s="76"/>
      <c r="Y52" s="76"/>
      <c r="Z52" s="76"/>
      <c r="AA52" s="76"/>
      <c r="AB52" s="76"/>
      <c r="AC52" s="76"/>
      <c r="AD52" s="100"/>
      <c r="AE52" s="100"/>
      <c r="AF52" s="100"/>
      <c r="AG52" s="108"/>
      <c r="AH52" s="100"/>
      <c r="AI52" s="100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108"/>
      <c r="AV52" s="84"/>
      <c r="AW52" s="84"/>
      <c r="AX52" s="91" t="s">
        <v>78</v>
      </c>
      <c r="AY52" s="84"/>
      <c r="AZ52" s="84"/>
      <c r="BA52" s="84"/>
      <c r="BB52" s="84"/>
      <c r="BC52" s="84"/>
      <c r="BD52" s="84"/>
      <c r="BE52" s="84"/>
      <c r="BF52" s="84"/>
      <c r="BG52" s="100"/>
      <c r="BH52" s="100"/>
      <c r="BI52" s="108"/>
      <c r="BJ52" s="100"/>
      <c r="BK52" s="100"/>
      <c r="BL52" s="100"/>
      <c r="BM52" s="100"/>
      <c r="BN52" s="100"/>
      <c r="BO52" s="100"/>
      <c r="BP52" s="100"/>
      <c r="BQ52" s="76"/>
      <c r="BR52" s="96"/>
    </row>
    <row r="53" spans="1:70" ht="7.5" customHeight="1" x14ac:dyDescent="0.25">
      <c r="A53" s="66"/>
      <c r="B53" s="73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96"/>
      <c r="O53" s="66"/>
      <c r="P53" s="76"/>
      <c r="Q53" s="76"/>
      <c r="R53" s="76"/>
      <c r="S53" s="76"/>
      <c r="T53" s="76"/>
      <c r="U53" s="206">
        <f>IF(AND(INDEX(Navigation_data!$I$5:$X$44,MATCH(Navigation_NEW!$U$57,Navigation_data!$H$5:$H$44,0),MATCH(Navigation_NEW!$V7,Navigation_data!$I$4:$X$4,0))&gt;0,$Z7="yes"),3,0)</f>
        <v>0</v>
      </c>
      <c r="V53" s="204"/>
      <c r="W53" s="206">
        <f>IF(AND(INDEX(Navigation_data!$I$5:$X$44,MATCH(Navigation_NEW!$U$57,Navigation_data!$H$5:$H$44,0),MATCH(Navigation_NEW!$AD7,Navigation_data!$I$4:$X$4,0))&gt;0,$AJ7="yes"),9,0)</f>
        <v>0</v>
      </c>
      <c r="X53" s="76"/>
      <c r="Y53" s="76"/>
      <c r="Z53" s="76"/>
      <c r="AA53" s="76"/>
      <c r="AB53" s="76"/>
      <c r="AC53" s="76"/>
      <c r="AD53" s="100"/>
      <c r="AE53" s="100"/>
      <c r="AF53" s="100"/>
      <c r="AG53" s="108"/>
      <c r="AH53" s="100"/>
      <c r="AI53" s="100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108"/>
      <c r="AV53" s="84"/>
      <c r="AW53" s="84"/>
      <c r="AX53" s="91" t="s">
        <v>735</v>
      </c>
      <c r="AY53" s="84"/>
      <c r="AZ53" s="84"/>
      <c r="BA53" s="84"/>
      <c r="BB53" s="84"/>
      <c r="BC53" s="84"/>
      <c r="BD53" s="84"/>
      <c r="BE53" s="84"/>
      <c r="BF53" s="84"/>
      <c r="BG53" s="100"/>
      <c r="BH53" s="100"/>
      <c r="BI53" s="108"/>
      <c r="BJ53" s="100"/>
      <c r="BK53" s="100"/>
      <c r="BL53" s="100"/>
      <c r="BM53" s="100"/>
      <c r="BN53" s="100"/>
      <c r="BO53" s="100"/>
      <c r="BP53" s="100"/>
      <c r="BQ53" s="76"/>
      <c r="BR53" s="96"/>
    </row>
    <row r="54" spans="1:70" ht="7.5" customHeight="1" x14ac:dyDescent="0.25">
      <c r="A54" s="66"/>
      <c r="B54" s="73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96"/>
      <c r="O54" s="66"/>
      <c r="P54" s="76"/>
      <c r="Q54" s="76"/>
      <c r="R54" s="76"/>
      <c r="S54" s="76"/>
      <c r="T54" s="76"/>
      <c r="U54" s="206">
        <f>IF(AND(INDEX(Navigation_data!$I$5:$X$44,MATCH(Navigation_NEW!$U$57,Navigation_data!$H$5:$H$44,0),MATCH(Navigation_NEW!$V8,Navigation_data!$I$4:$X$4,0))&gt;0,$Z8="yes"),4,0)</f>
        <v>0</v>
      </c>
      <c r="V54" s="204"/>
      <c r="W54" s="206">
        <f>IF(AND(INDEX(Navigation_data!$I$5:$X$44,MATCH(Navigation_NEW!$U$57,Navigation_data!$H$5:$H$44,0),MATCH(Navigation_NEW!$AD8,Navigation_data!$I$4:$X$4,0))&gt;0,$AJ8="yes"),10,0)</f>
        <v>0</v>
      </c>
      <c r="X54" s="76"/>
      <c r="Y54" s="76"/>
      <c r="Z54" s="76"/>
      <c r="AA54" s="76"/>
      <c r="AB54" s="76"/>
      <c r="AC54" s="76"/>
      <c r="AD54" s="100"/>
      <c r="AE54" s="100"/>
      <c r="AF54" s="100"/>
      <c r="AG54" s="108"/>
      <c r="AH54" s="100"/>
      <c r="AI54" s="100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108"/>
      <c r="AV54" s="84"/>
      <c r="AW54" s="84"/>
      <c r="AX54" s="91" t="s">
        <v>736</v>
      </c>
      <c r="AY54" s="84"/>
      <c r="AZ54" s="84"/>
      <c r="BA54" s="84"/>
      <c r="BB54" s="84"/>
      <c r="BC54" s="84"/>
      <c r="BD54" s="84"/>
      <c r="BE54" s="84"/>
      <c r="BF54" s="84"/>
      <c r="BG54" s="100"/>
      <c r="BH54" s="100"/>
      <c r="BI54" s="108"/>
      <c r="BJ54" s="100"/>
      <c r="BK54" s="100"/>
      <c r="BL54" s="100"/>
      <c r="BM54" s="100"/>
      <c r="BN54" s="100"/>
      <c r="BO54" s="100"/>
      <c r="BP54" s="100"/>
      <c r="BQ54" s="76"/>
      <c r="BR54" s="96"/>
    </row>
    <row r="55" spans="1:70" ht="7.5" customHeight="1" x14ac:dyDescent="0.25">
      <c r="A55" s="66"/>
      <c r="B55" s="73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96"/>
      <c r="O55" s="66"/>
      <c r="P55" s="76"/>
      <c r="Q55" s="76"/>
      <c r="R55" s="76"/>
      <c r="S55" s="76"/>
      <c r="T55" s="76"/>
      <c r="U55" s="206">
        <f>IF(AND(INDEX(Navigation_data!$I$5:$X$44,MATCH(Navigation_NEW!$U$57,Navigation_data!$H$5:$H$44,0),MATCH(Navigation_NEW!$V9,Navigation_data!$I$4:$X$4,0))&gt;0,$Z9="yes"),5,0)</f>
        <v>0</v>
      </c>
      <c r="V55" s="204"/>
      <c r="W55" s="206">
        <f>IF(AND(INDEX(Navigation_data!$I$5:$X$44,MATCH(Navigation_NEW!$U$57,Navigation_data!$H$5:$H$44,0),MATCH(Navigation_NEW!$AD9,Navigation_data!$I$4:$X$4,0))&gt;0,$AJ9="yes"),11,0)</f>
        <v>0</v>
      </c>
      <c r="X55" s="76"/>
      <c r="Y55" s="76"/>
      <c r="Z55" s="76"/>
      <c r="AA55" s="76"/>
      <c r="AB55" s="76"/>
      <c r="AC55" s="76"/>
      <c r="AD55" s="100"/>
      <c r="AE55" s="100"/>
      <c r="AF55" s="100"/>
      <c r="AG55" s="108"/>
      <c r="AH55" s="100"/>
      <c r="AI55" s="100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108"/>
      <c r="AV55" s="84"/>
      <c r="AW55" s="84"/>
      <c r="AX55" s="91" t="s">
        <v>761</v>
      </c>
      <c r="AY55" s="84"/>
      <c r="AZ55" s="84"/>
      <c r="BA55" s="84"/>
      <c r="BB55" s="84"/>
      <c r="BC55" s="84"/>
      <c r="BD55" s="84"/>
      <c r="BE55" s="84"/>
      <c r="BF55" s="84"/>
      <c r="BG55" s="100"/>
      <c r="BH55" s="100"/>
      <c r="BI55" s="108"/>
      <c r="BJ55" s="100"/>
      <c r="BK55" s="100"/>
      <c r="BL55" s="100"/>
      <c r="BM55" s="100"/>
      <c r="BN55" s="100"/>
      <c r="BO55" s="100"/>
      <c r="BP55" s="100"/>
      <c r="BQ55" s="76"/>
      <c r="BR55" s="96"/>
    </row>
    <row r="56" spans="1:70" ht="7.5" customHeight="1" x14ac:dyDescent="0.25">
      <c r="A56" s="66"/>
      <c r="B56" s="73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96"/>
      <c r="O56" s="66"/>
      <c r="P56" s="76"/>
      <c r="Q56" s="76"/>
      <c r="R56" s="76"/>
      <c r="S56" s="76"/>
      <c r="T56" s="76"/>
      <c r="U56" s="206"/>
      <c r="V56" s="204"/>
      <c r="W56" s="206" t="str">
        <f>IF($BV$9="yes","","")</f>
        <v/>
      </c>
      <c r="X56" s="76"/>
      <c r="Y56" s="76"/>
      <c r="Z56" s="76"/>
      <c r="AA56" s="76"/>
      <c r="AB56" s="76"/>
      <c r="AC56" s="76"/>
      <c r="AD56" s="100"/>
      <c r="AE56" s="100"/>
      <c r="AF56" s="100"/>
      <c r="AG56" s="108"/>
      <c r="AH56" s="100"/>
      <c r="AI56" s="100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108"/>
      <c r="AV56" s="84"/>
      <c r="AW56" s="84"/>
      <c r="AX56" s="91" t="s">
        <v>53</v>
      </c>
      <c r="AY56" s="84"/>
      <c r="AZ56" s="84"/>
      <c r="BA56" s="84"/>
      <c r="BB56" s="84"/>
      <c r="BC56" s="84"/>
      <c r="BD56" s="84"/>
      <c r="BE56" s="84"/>
      <c r="BF56" s="84"/>
      <c r="BG56" s="100"/>
      <c r="BH56" s="100"/>
      <c r="BI56" s="108"/>
      <c r="BJ56" s="100"/>
      <c r="BK56" s="100"/>
      <c r="BL56" s="100"/>
      <c r="BM56" s="100"/>
      <c r="BN56" s="100"/>
      <c r="BO56" s="100"/>
      <c r="BP56" s="100"/>
      <c r="BQ56" s="76"/>
      <c r="BR56" s="96"/>
    </row>
    <row r="57" spans="1:70" ht="15.75" customHeight="1" thickBot="1" x14ac:dyDescent="0.3">
      <c r="A57" s="66"/>
      <c r="B57" s="73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96"/>
      <c r="O57" s="66"/>
      <c r="P57" s="76"/>
      <c r="Q57" s="76"/>
      <c r="R57" s="190"/>
      <c r="S57" s="190"/>
      <c r="T57" s="190"/>
      <c r="U57" s="315" t="s">
        <v>155</v>
      </c>
      <c r="V57" s="315"/>
      <c r="W57" s="315"/>
      <c r="X57" s="190"/>
      <c r="Y57" s="190"/>
      <c r="Z57" s="190"/>
      <c r="AA57" s="76"/>
      <c r="AB57" s="76"/>
      <c r="AC57" s="76"/>
      <c r="AD57" s="100"/>
      <c r="AE57" s="100"/>
      <c r="AF57" s="100"/>
      <c r="AG57" s="108"/>
      <c r="AH57" s="100"/>
      <c r="AI57" s="100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108"/>
      <c r="AV57" s="84"/>
      <c r="AW57" s="84"/>
      <c r="AX57" s="91" t="s">
        <v>52</v>
      </c>
      <c r="AY57" s="84"/>
      <c r="AZ57" s="84"/>
      <c r="BA57" s="84"/>
      <c r="BB57" s="84"/>
      <c r="BC57" s="84"/>
      <c r="BD57" s="84"/>
      <c r="BE57" s="84"/>
      <c r="BF57" s="84"/>
      <c r="BG57" s="100"/>
      <c r="BH57" s="100"/>
      <c r="BI57" s="108"/>
      <c r="BJ57" s="100"/>
      <c r="BK57" s="100"/>
      <c r="BL57" s="100"/>
      <c r="BM57" s="100"/>
      <c r="BN57" s="100"/>
      <c r="BO57" s="100"/>
      <c r="BP57" s="100"/>
      <c r="BQ57" s="76"/>
      <c r="BR57" s="96"/>
    </row>
    <row r="58" spans="1:70" ht="7.5" customHeight="1" thickTop="1" x14ac:dyDescent="0.25">
      <c r="A58" s="66"/>
      <c r="B58" s="73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96"/>
      <c r="O58" s="66"/>
      <c r="P58" s="76"/>
      <c r="Q58" s="76"/>
      <c r="R58" s="76"/>
      <c r="S58" s="76"/>
      <c r="T58" s="76"/>
      <c r="U58" s="205">
        <f>IF(AND(INDEX(Navigation_data!$I$5:$X$44,MATCH(Navigation_NEW!$U$64,Navigation_data!$H$5:$H$44,0),MATCH(Navigation_NEW!$V5,Navigation_data!$I$4:$X$4,0))&gt;0,$Z5="yes"),1,0)</f>
        <v>0</v>
      </c>
      <c r="V58" s="204"/>
      <c r="W58" s="205">
        <f>IF(AND(INDEX(Navigation_data!$I$5:$X$44,MATCH(Navigation_NEW!$U$64,Navigation_data!$H$5:$H$44,0),MATCH(Navigation_NEW!$AD5,Navigation_data!$I$4:$X$4,0))&gt;0,$AJ5="yes"),7,0)</f>
        <v>0</v>
      </c>
      <c r="X58" s="76"/>
      <c r="Y58" s="76"/>
      <c r="Z58" s="76"/>
      <c r="AA58" s="76"/>
      <c r="AB58" s="76"/>
      <c r="AC58" s="76"/>
      <c r="AD58" s="100"/>
      <c r="AE58" s="100"/>
      <c r="AF58" s="100"/>
      <c r="AG58" s="108"/>
      <c r="AH58" s="100"/>
      <c r="AI58" s="100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108"/>
      <c r="AV58" s="84"/>
      <c r="AW58" s="84"/>
      <c r="AX58" s="91" t="s">
        <v>772</v>
      </c>
      <c r="AY58" s="84"/>
      <c r="AZ58" s="84"/>
      <c r="BA58" s="84"/>
      <c r="BB58" s="84"/>
      <c r="BC58" s="84"/>
      <c r="BD58" s="84"/>
      <c r="BE58" s="84"/>
      <c r="BF58" s="84"/>
      <c r="BG58" s="100"/>
      <c r="BH58" s="100"/>
      <c r="BI58" s="108"/>
      <c r="BJ58" s="100"/>
      <c r="BK58" s="100"/>
      <c r="BL58" s="100"/>
      <c r="BM58" s="100"/>
      <c r="BN58" s="100"/>
      <c r="BO58" s="100"/>
      <c r="BP58" s="100"/>
      <c r="BQ58" s="76"/>
      <c r="BR58" s="96"/>
    </row>
    <row r="59" spans="1:70" ht="7.5" customHeight="1" x14ac:dyDescent="0.25">
      <c r="A59" s="66"/>
      <c r="B59" s="73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96"/>
      <c r="O59" s="66"/>
      <c r="P59" s="76"/>
      <c r="Q59" s="76"/>
      <c r="R59" s="76"/>
      <c r="S59" s="76"/>
      <c r="T59" s="76"/>
      <c r="U59" s="206">
        <f>IF(AND(INDEX(Navigation_data!$I$5:$X$44,MATCH(Navigation_NEW!$U$64,Navigation_data!$H$5:$H$44,0),MATCH(Navigation_NEW!$V6,Navigation_data!$I$4:$X$4,0))&gt;0,$Z6="yes"),2,0)</f>
        <v>0</v>
      </c>
      <c r="V59" s="204"/>
      <c r="W59" s="206">
        <f>IF(AND(INDEX(Navigation_data!$I$5:$X$44,MATCH(Navigation_NEW!$U$64,Navigation_data!$H$5:$H$44,0),MATCH(Navigation_NEW!$AD6,Navigation_data!$I$4:$X$4,0))&gt;0,$AJ6="yes"),8,0)</f>
        <v>0</v>
      </c>
      <c r="X59" s="76"/>
      <c r="Y59" s="76"/>
      <c r="Z59" s="76"/>
      <c r="AA59" s="76"/>
      <c r="AB59" s="76"/>
      <c r="AC59" s="76"/>
      <c r="AD59" s="100"/>
      <c r="AE59" s="100"/>
      <c r="AF59" s="100"/>
      <c r="AG59" s="108"/>
      <c r="AH59" s="100"/>
      <c r="AI59" s="100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108"/>
      <c r="AV59" s="84"/>
      <c r="AW59" s="84"/>
      <c r="AX59" s="91" t="s">
        <v>57</v>
      </c>
      <c r="AY59" s="84"/>
      <c r="AZ59" s="84"/>
      <c r="BA59" s="84"/>
      <c r="BB59" s="84"/>
      <c r="BC59" s="84"/>
      <c r="BD59" s="84"/>
      <c r="BE59" s="84"/>
      <c r="BF59" s="84"/>
      <c r="BG59" s="100"/>
      <c r="BH59" s="100"/>
      <c r="BI59" s="108"/>
      <c r="BJ59" s="100"/>
      <c r="BK59" s="100"/>
      <c r="BL59" s="100"/>
      <c r="BM59" s="100"/>
      <c r="BN59" s="100"/>
      <c r="BO59" s="100"/>
      <c r="BP59" s="100"/>
      <c r="BQ59" s="76"/>
      <c r="BR59" s="96"/>
    </row>
    <row r="60" spans="1:70" ht="7.5" customHeight="1" x14ac:dyDescent="0.25">
      <c r="A60" s="66"/>
      <c r="B60" s="73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96"/>
      <c r="O60" s="66"/>
      <c r="P60" s="76"/>
      <c r="Q60" s="76"/>
      <c r="R60" s="76"/>
      <c r="S60" s="76"/>
      <c r="T60" s="76"/>
      <c r="U60" s="206">
        <f>IF(AND(INDEX(Navigation_data!$I$5:$X$44,MATCH(Navigation_NEW!$U$64,Navigation_data!$H$5:$H$44,0),MATCH(Navigation_NEW!$V7,Navigation_data!$I$4:$X$4,0))&gt;0,$Z7="yes"),3,0)</f>
        <v>0</v>
      </c>
      <c r="V60" s="204"/>
      <c r="W60" s="206">
        <f>IF(AND(INDEX(Navigation_data!$I$5:$X$44,MATCH(Navigation_NEW!$U$64,Navigation_data!$H$5:$H$44,0),MATCH(Navigation_NEW!$AD7,Navigation_data!$I$4:$X$4,0))&gt;0,$AJ7="yes"),9,0)</f>
        <v>0</v>
      </c>
      <c r="X60" s="76"/>
      <c r="Y60" s="76"/>
      <c r="Z60" s="76"/>
      <c r="AA60" s="76"/>
      <c r="AB60" s="76"/>
      <c r="AC60" s="76"/>
      <c r="AD60" s="100"/>
      <c r="AE60" s="100"/>
      <c r="AF60" s="100"/>
      <c r="AG60" s="108"/>
      <c r="AH60" s="100"/>
      <c r="AI60" s="100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108"/>
      <c r="AV60" s="84"/>
      <c r="AW60" s="84"/>
      <c r="AX60" s="91" t="s">
        <v>759</v>
      </c>
      <c r="AY60" s="84"/>
      <c r="AZ60" s="84"/>
      <c r="BA60" s="84"/>
      <c r="BB60" s="84"/>
      <c r="BC60" s="84"/>
      <c r="BD60" s="84"/>
      <c r="BE60" s="84"/>
      <c r="BF60" s="84"/>
      <c r="BG60" s="100"/>
      <c r="BH60" s="100"/>
      <c r="BI60" s="108"/>
      <c r="BJ60" s="100"/>
      <c r="BK60" s="100"/>
      <c r="BL60" s="100"/>
      <c r="BM60" s="100"/>
      <c r="BN60" s="100"/>
      <c r="BO60" s="100"/>
      <c r="BP60" s="100"/>
      <c r="BQ60" s="76"/>
      <c r="BR60" s="96"/>
    </row>
    <row r="61" spans="1:70" ht="7.5" customHeight="1" x14ac:dyDescent="0.25">
      <c r="A61" s="66"/>
      <c r="B61" s="73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96"/>
      <c r="O61" s="66"/>
      <c r="P61" s="76"/>
      <c r="Q61" s="76"/>
      <c r="R61" s="76"/>
      <c r="S61" s="76"/>
      <c r="T61" s="76"/>
      <c r="U61" s="206">
        <f>IF(AND(INDEX(Navigation_data!$I$5:$X$44,MATCH(Navigation_NEW!$U$64,Navigation_data!$H$5:$H$44,0),MATCH(Navigation_NEW!$V8,Navigation_data!$I$4:$X$4,0))&gt;0,$Z8="yes"),4,0)</f>
        <v>0</v>
      </c>
      <c r="V61" s="204"/>
      <c r="W61" s="206">
        <f>IF(AND(INDEX(Navigation_data!$I$5:$X$44,MATCH(Navigation_NEW!$U$64,Navigation_data!$H$5:$H$44,0),MATCH(Navigation_NEW!$AD8,Navigation_data!$I$4:$X$4,0))&gt;0,$AJ8="yes"),10,0)</f>
        <v>0</v>
      </c>
      <c r="X61" s="76"/>
      <c r="Y61" s="76"/>
      <c r="Z61" s="76"/>
      <c r="AA61" s="76"/>
      <c r="AB61" s="76"/>
      <c r="AC61" s="76"/>
      <c r="AD61" s="100"/>
      <c r="AE61" s="100"/>
      <c r="AF61" s="100"/>
      <c r="AG61" s="108"/>
      <c r="AH61" s="100"/>
      <c r="AI61" s="100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108"/>
      <c r="AV61" s="84"/>
      <c r="AW61" s="84"/>
      <c r="AX61" s="91" t="s">
        <v>59</v>
      </c>
      <c r="AY61" s="84"/>
      <c r="AZ61" s="84"/>
      <c r="BA61" s="84"/>
      <c r="BB61" s="84"/>
      <c r="BC61" s="84"/>
      <c r="BD61" s="84"/>
      <c r="BE61" s="84"/>
      <c r="BF61" s="84"/>
      <c r="BG61" s="100"/>
      <c r="BH61" s="100"/>
      <c r="BI61" s="108"/>
      <c r="BJ61" s="100"/>
      <c r="BK61" s="100"/>
      <c r="BL61" s="100"/>
      <c r="BM61" s="100"/>
      <c r="BN61" s="100"/>
      <c r="BO61" s="100"/>
      <c r="BP61" s="100"/>
      <c r="BQ61" s="76"/>
      <c r="BR61" s="96"/>
    </row>
    <row r="62" spans="1:70" ht="7.5" customHeight="1" x14ac:dyDescent="0.25">
      <c r="A62" s="66"/>
      <c r="B62" s="73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96"/>
      <c r="O62" s="66"/>
      <c r="P62" s="76"/>
      <c r="Q62" s="76"/>
      <c r="R62" s="76"/>
      <c r="S62" s="76"/>
      <c r="T62" s="76"/>
      <c r="U62" s="206">
        <f>IF(AND(INDEX(Navigation_data!$I$5:$X$44,MATCH(Navigation_NEW!$U$64,Navigation_data!$H$5:$H$44,0),MATCH(Navigation_NEW!$V9,Navigation_data!$I$4:$X$4,0))&gt;0,$Z9="yes"),5,0)</f>
        <v>0</v>
      </c>
      <c r="V62" s="204"/>
      <c r="W62" s="206">
        <f>IF(AND(INDEX(Navigation_data!$I$5:$X$44,MATCH(Navigation_NEW!$U$64,Navigation_data!$H$5:$H$44,0),MATCH(Navigation_NEW!$AD9,Navigation_data!$I$4:$X$4,0))&gt;0,$AJ9="yes"),11,0)</f>
        <v>0</v>
      </c>
      <c r="X62" s="76"/>
      <c r="Y62" s="76"/>
      <c r="Z62" s="76"/>
      <c r="AA62" s="76"/>
      <c r="AB62" s="76"/>
      <c r="AC62" s="76"/>
      <c r="AD62" s="100"/>
      <c r="AE62" s="100"/>
      <c r="AF62" s="100"/>
      <c r="AG62" s="108"/>
      <c r="AH62" s="100"/>
      <c r="AI62" s="100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108"/>
      <c r="AV62" s="84"/>
      <c r="AW62" s="84"/>
      <c r="AX62" s="91" t="s">
        <v>760</v>
      </c>
      <c r="AY62" s="84"/>
      <c r="AZ62" s="84"/>
      <c r="BA62" s="84"/>
      <c r="BB62" s="84"/>
      <c r="BC62" s="84"/>
      <c r="BD62" s="84"/>
      <c r="BE62" s="84"/>
      <c r="BF62" s="84"/>
      <c r="BG62" s="100"/>
      <c r="BH62" s="100"/>
      <c r="BI62" s="108"/>
      <c r="BJ62" s="100"/>
      <c r="BK62" s="100"/>
      <c r="BL62" s="100"/>
      <c r="BM62" s="100"/>
      <c r="BN62" s="100"/>
      <c r="BO62" s="100"/>
      <c r="BP62" s="100"/>
      <c r="BQ62" s="76"/>
      <c r="BR62" s="96"/>
    </row>
    <row r="63" spans="1:70" ht="7.5" customHeight="1" x14ac:dyDescent="0.25">
      <c r="A63" s="66"/>
      <c r="B63" s="73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96"/>
      <c r="O63" s="66"/>
      <c r="P63" s="76"/>
      <c r="Q63" s="76"/>
      <c r="R63" s="76"/>
      <c r="S63" s="76"/>
      <c r="T63" s="76"/>
      <c r="U63" s="206"/>
      <c r="V63" s="204"/>
      <c r="W63" s="206" t="str">
        <f>IF($BV$9="yes","","")</f>
        <v/>
      </c>
      <c r="X63" s="76"/>
      <c r="Y63" s="76"/>
      <c r="Z63" s="76"/>
      <c r="AA63" s="76"/>
      <c r="AB63" s="76"/>
      <c r="AC63" s="76"/>
      <c r="AD63" s="100"/>
      <c r="AE63" s="100"/>
      <c r="AF63" s="100"/>
      <c r="AG63" s="108"/>
      <c r="AH63" s="100"/>
      <c r="AI63" s="100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108"/>
      <c r="AV63" s="84"/>
      <c r="AW63" s="84"/>
      <c r="AX63" s="92"/>
      <c r="AY63" s="84"/>
      <c r="AZ63" s="84"/>
      <c r="BA63" s="84"/>
      <c r="BB63" s="84"/>
      <c r="BC63" s="84"/>
      <c r="BD63" s="84"/>
      <c r="BE63" s="84"/>
      <c r="BF63" s="84"/>
      <c r="BG63" s="100"/>
      <c r="BH63" s="100"/>
      <c r="BI63" s="108"/>
      <c r="BJ63" s="100"/>
      <c r="BK63" s="100"/>
      <c r="BL63" s="100"/>
      <c r="BM63" s="100"/>
      <c r="BN63" s="100"/>
      <c r="BO63" s="100"/>
      <c r="BP63" s="100"/>
      <c r="BQ63" s="76"/>
      <c r="BR63" s="96"/>
    </row>
    <row r="64" spans="1:70" ht="15.75" customHeight="1" thickBot="1" x14ac:dyDescent="0.3">
      <c r="A64" s="66"/>
      <c r="B64" s="73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96"/>
      <c r="O64" s="66"/>
      <c r="P64" s="76"/>
      <c r="Q64" s="76"/>
      <c r="R64" s="190"/>
      <c r="S64" s="190"/>
      <c r="T64" s="190"/>
      <c r="U64" s="315" t="s">
        <v>158</v>
      </c>
      <c r="V64" s="315"/>
      <c r="W64" s="315"/>
      <c r="X64" s="190"/>
      <c r="Y64" s="190"/>
      <c r="Z64" s="190"/>
      <c r="AA64" s="76"/>
      <c r="AB64" s="76"/>
      <c r="AC64" s="76"/>
      <c r="AD64" s="100"/>
      <c r="AE64" s="100"/>
      <c r="AF64" s="100"/>
      <c r="AG64" s="108"/>
      <c r="AH64" s="100"/>
      <c r="AI64" s="100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108"/>
      <c r="AV64" s="84"/>
      <c r="AW64" s="84"/>
      <c r="AX64" s="92"/>
      <c r="AY64" s="84"/>
      <c r="AZ64" s="84"/>
      <c r="BA64" s="84"/>
      <c r="BB64" s="84"/>
      <c r="BC64" s="84"/>
      <c r="BD64" s="84"/>
      <c r="BE64" s="84"/>
      <c r="BF64" s="84"/>
      <c r="BG64" s="100"/>
      <c r="BH64" s="100"/>
      <c r="BI64" s="108"/>
      <c r="BJ64" s="100"/>
      <c r="BK64" s="100"/>
      <c r="BL64" s="100"/>
      <c r="BM64" s="100"/>
      <c r="BN64" s="100"/>
      <c r="BO64" s="100"/>
      <c r="BP64" s="100"/>
      <c r="BQ64" s="76"/>
      <c r="BR64" s="96"/>
    </row>
    <row r="65" spans="1:71" ht="7.5" customHeight="1" thickTop="1" x14ac:dyDescent="0.25">
      <c r="A65" s="66"/>
      <c r="B65" s="73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96"/>
      <c r="O65" s="66"/>
      <c r="P65" s="76"/>
      <c r="Q65" s="76"/>
      <c r="R65" s="190"/>
      <c r="S65" s="190"/>
      <c r="T65" s="190"/>
      <c r="U65" s="205">
        <f>IF(AND(INDEX(Navigation_data!$I$5:$X$44,MATCH(Navigation_NEW!$U$71,Navigation_data!$H$5:$H$44,0),MATCH(Navigation_NEW!$V5,Navigation_data!$I$4:$X$4,0))&gt;0,$Z5="yes"),1,0)</f>
        <v>0</v>
      </c>
      <c r="V65" s="204"/>
      <c r="W65" s="205">
        <f>IF(AND(INDEX(Navigation_data!$I$5:$X$44,MATCH(Navigation_NEW!$U$71,Navigation_data!$H$5:$H$44,0),MATCH(Navigation_NEW!$AD5,Navigation_data!$I$4:$X$4,0))&gt;0,$AJ5="yes"),7,0)</f>
        <v>0</v>
      </c>
      <c r="X65" s="190"/>
      <c r="Y65" s="190"/>
      <c r="Z65" s="190"/>
      <c r="AA65" s="76"/>
      <c r="AB65" s="76"/>
      <c r="AC65" s="76"/>
      <c r="AD65" s="100"/>
      <c r="AE65" s="100"/>
      <c r="AF65" s="100"/>
      <c r="AG65" s="108"/>
      <c r="AH65" s="100"/>
      <c r="AI65" s="100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108"/>
      <c r="AV65" s="84"/>
      <c r="AW65" s="84"/>
      <c r="AX65" s="92"/>
      <c r="AY65" s="84"/>
      <c r="AZ65" s="84"/>
      <c r="BA65" s="84"/>
      <c r="BB65" s="84"/>
      <c r="BC65" s="84"/>
      <c r="BD65" s="84"/>
      <c r="BE65" s="84"/>
      <c r="BF65" s="84"/>
      <c r="BG65" s="100"/>
      <c r="BH65" s="100"/>
      <c r="BI65" s="108"/>
      <c r="BJ65" s="100"/>
      <c r="BK65" s="100"/>
      <c r="BL65" s="100"/>
      <c r="BM65" s="100"/>
      <c r="BN65" s="100"/>
      <c r="BO65" s="100"/>
      <c r="BP65" s="100"/>
      <c r="BQ65" s="76"/>
      <c r="BR65" s="96"/>
    </row>
    <row r="66" spans="1:71" ht="7.5" customHeight="1" x14ac:dyDescent="0.25">
      <c r="A66" s="66"/>
      <c r="B66" s="73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96"/>
      <c r="O66" s="66"/>
      <c r="P66" s="76"/>
      <c r="Q66" s="76"/>
      <c r="R66" s="190"/>
      <c r="S66" s="190"/>
      <c r="T66" s="190"/>
      <c r="U66" s="206">
        <f>IF(AND(INDEX(Navigation_data!$I$5:$X$44,MATCH(Navigation_NEW!$U$71,Navigation_data!$H$5:$H$44,0),MATCH(Navigation_NEW!$V6,Navigation_data!$I$4:$X$4,0))&gt;0,$Z6="yes"),2,0)</f>
        <v>0</v>
      </c>
      <c r="V66" s="204"/>
      <c r="W66" s="206">
        <f>IF(AND(INDEX(Navigation_data!$I$5:$X$44,MATCH(Navigation_NEW!$U$71,Navigation_data!$H$5:$H$44,0),MATCH(Navigation_NEW!$AD6,Navigation_data!$I$4:$X$4,0))&gt;0,$AJ6="yes"),8,0)</f>
        <v>0</v>
      </c>
      <c r="X66" s="190"/>
      <c r="Y66" s="190"/>
      <c r="Z66" s="190"/>
      <c r="AA66" s="76"/>
      <c r="AB66" s="76"/>
      <c r="AC66" s="76"/>
      <c r="AD66" s="100"/>
      <c r="AE66" s="100"/>
      <c r="AF66" s="100"/>
      <c r="AG66" s="108"/>
      <c r="AH66" s="100"/>
      <c r="AI66" s="100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108"/>
      <c r="AV66" s="84"/>
      <c r="AW66" s="84"/>
      <c r="AX66" s="92"/>
      <c r="AY66" s="84"/>
      <c r="AZ66" s="84"/>
      <c r="BA66" s="84"/>
      <c r="BB66" s="84"/>
      <c r="BC66" s="84"/>
      <c r="BD66" s="84"/>
      <c r="BE66" s="84"/>
      <c r="BF66" s="84"/>
      <c r="BG66" s="100"/>
      <c r="BH66" s="100"/>
      <c r="BI66" s="108"/>
      <c r="BJ66" s="100"/>
      <c r="BK66" s="100"/>
      <c r="BL66" s="100"/>
      <c r="BM66" s="100"/>
      <c r="BN66" s="100"/>
      <c r="BO66" s="100"/>
      <c r="BP66" s="100"/>
      <c r="BQ66" s="76"/>
      <c r="BR66" s="96"/>
    </row>
    <row r="67" spans="1:71" ht="7.5" customHeight="1" x14ac:dyDescent="0.25">
      <c r="A67" s="66"/>
      <c r="B67" s="73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96"/>
      <c r="O67" s="66"/>
      <c r="P67" s="76"/>
      <c r="Q67" s="76"/>
      <c r="R67" s="190"/>
      <c r="S67" s="190"/>
      <c r="T67" s="190"/>
      <c r="U67" s="206">
        <f>IF(AND(INDEX(Navigation_data!$I$5:$X$44,MATCH(Navigation_NEW!$U$71,Navigation_data!$H$5:$H$44,0),MATCH(Navigation_NEW!$V7,Navigation_data!$I$4:$X$4,0))&gt;0,$Z7="yes"),3,0)</f>
        <v>0</v>
      </c>
      <c r="V67" s="204"/>
      <c r="W67" s="206">
        <f>IF(AND(INDEX(Navigation_data!$I$5:$X$44,MATCH(Navigation_NEW!$U$71,Navigation_data!$H$5:$H$44,0),MATCH(Navigation_NEW!$AD7,Navigation_data!$I$4:$X$4,0))&gt;0,$AJ7="yes"),9,0)</f>
        <v>0</v>
      </c>
      <c r="X67" s="190"/>
      <c r="Y67" s="190"/>
      <c r="Z67" s="190"/>
      <c r="AA67" s="76"/>
      <c r="AB67" s="76"/>
      <c r="AC67" s="76"/>
      <c r="AD67" s="100"/>
      <c r="AE67" s="100"/>
      <c r="AF67" s="100"/>
      <c r="AG67" s="108"/>
      <c r="AH67" s="100"/>
      <c r="AI67" s="100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108"/>
      <c r="AV67" s="84"/>
      <c r="AW67" s="84"/>
      <c r="AX67" s="92"/>
      <c r="AY67" s="84"/>
      <c r="AZ67" s="84"/>
      <c r="BA67" s="84"/>
      <c r="BB67" s="84"/>
      <c r="BC67" s="84"/>
      <c r="BD67" s="84"/>
      <c r="BE67" s="84"/>
      <c r="BF67" s="84"/>
      <c r="BG67" s="100"/>
      <c r="BH67" s="100"/>
      <c r="BI67" s="108"/>
      <c r="BJ67" s="100"/>
      <c r="BK67" s="100"/>
      <c r="BL67" s="100"/>
      <c r="BM67" s="100"/>
      <c r="BN67" s="100"/>
      <c r="BO67" s="100"/>
      <c r="BP67" s="100"/>
      <c r="BQ67" s="76"/>
      <c r="BR67" s="96"/>
    </row>
    <row r="68" spans="1:71" ht="7.5" customHeight="1" x14ac:dyDescent="0.25">
      <c r="A68" s="66"/>
      <c r="B68" s="73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96"/>
      <c r="O68" s="66"/>
      <c r="P68" s="76"/>
      <c r="Q68" s="76"/>
      <c r="R68" s="190"/>
      <c r="S68" s="190"/>
      <c r="T68" s="190"/>
      <c r="U68" s="206">
        <f>IF(AND(INDEX(Navigation_data!$I$5:$X$44,MATCH(Navigation_NEW!$U$71,Navigation_data!$H$5:$H$44,0),MATCH(Navigation_NEW!$V8,Navigation_data!$I$4:$X$4,0))&gt;0,$Z8="yes"),4,0)</f>
        <v>0</v>
      </c>
      <c r="V68" s="204"/>
      <c r="W68" s="206">
        <f>IF(AND(INDEX(Navigation_data!$I$5:$X$44,MATCH(Navigation_NEW!$U$71,Navigation_data!$H$5:$H$44,0),MATCH(Navigation_NEW!$AD8,Navigation_data!$I$4:$X$4,0))&gt;0,$AJ8="yes"),10,0)</f>
        <v>0</v>
      </c>
      <c r="X68" s="190"/>
      <c r="Y68" s="190"/>
      <c r="Z68" s="190"/>
      <c r="AA68" s="76"/>
      <c r="AB68" s="76"/>
      <c r="AC68" s="76"/>
      <c r="AD68" s="100"/>
      <c r="AE68" s="100"/>
      <c r="AF68" s="100"/>
      <c r="AG68" s="108"/>
      <c r="AH68" s="100"/>
      <c r="AI68" s="100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108"/>
      <c r="AV68" s="84"/>
      <c r="AW68" s="84"/>
      <c r="AX68" s="92"/>
      <c r="AY68" s="84"/>
      <c r="AZ68" s="84"/>
      <c r="BA68" s="84"/>
      <c r="BB68" s="84"/>
      <c r="BC68" s="84"/>
      <c r="BD68" s="84"/>
      <c r="BE68" s="84"/>
      <c r="BF68" s="84"/>
      <c r="BG68" s="100"/>
      <c r="BH68" s="100"/>
      <c r="BI68" s="108"/>
      <c r="BJ68" s="100"/>
      <c r="BK68" s="100"/>
      <c r="BL68" s="100"/>
      <c r="BM68" s="100"/>
      <c r="BN68" s="100"/>
      <c r="BO68" s="100"/>
      <c r="BP68" s="100"/>
      <c r="BQ68" s="76"/>
      <c r="BR68" s="96"/>
    </row>
    <row r="69" spans="1:71" ht="7.5" customHeight="1" x14ac:dyDescent="0.25">
      <c r="A69" s="66"/>
      <c r="B69" s="73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96"/>
      <c r="O69" s="66"/>
      <c r="P69" s="76"/>
      <c r="Q69" s="76"/>
      <c r="R69" s="190"/>
      <c r="S69" s="190"/>
      <c r="T69" s="190"/>
      <c r="U69" s="206">
        <f>IF(AND(INDEX(Navigation_data!$I$5:$X$44,MATCH(Navigation_NEW!$U$71,Navigation_data!$H$5:$H$44,0),MATCH(Navigation_NEW!$V9,Navigation_data!$I$4:$X$4,0))&gt;0,$Z9="yes"),5,0)</f>
        <v>0</v>
      </c>
      <c r="V69" s="204"/>
      <c r="W69" s="206">
        <f>IF(AND(INDEX(Navigation_data!$I$5:$X$44,MATCH(Navigation_NEW!$U$71,Navigation_data!$H$5:$H$44,0),MATCH(Navigation_NEW!$AD9,Navigation_data!$I$4:$X$4,0))&gt;0,$AJ9="yes"),11,0)</f>
        <v>0</v>
      </c>
      <c r="X69" s="190"/>
      <c r="Y69" s="190"/>
      <c r="Z69" s="190"/>
      <c r="AA69" s="76"/>
      <c r="AB69" s="76"/>
      <c r="AC69" s="76"/>
      <c r="AD69" s="100"/>
      <c r="AE69" s="100"/>
      <c r="AF69" s="100"/>
      <c r="AG69" s="108"/>
      <c r="AH69" s="100"/>
      <c r="AI69" s="100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108"/>
      <c r="AV69" s="84"/>
      <c r="AW69" s="84"/>
      <c r="AX69" s="92"/>
      <c r="AY69" s="84"/>
      <c r="AZ69" s="84"/>
      <c r="BA69" s="84"/>
      <c r="BB69" s="84"/>
      <c r="BC69" s="84"/>
      <c r="BD69" s="84"/>
      <c r="BE69" s="84"/>
      <c r="BF69" s="84"/>
      <c r="BG69" s="100"/>
      <c r="BH69" s="100"/>
      <c r="BI69" s="108"/>
      <c r="BJ69" s="100"/>
      <c r="BK69" s="100"/>
      <c r="BL69" s="100"/>
      <c r="BM69" s="100"/>
      <c r="BN69" s="100"/>
      <c r="BO69" s="100"/>
      <c r="BP69" s="100"/>
      <c r="BQ69" s="76"/>
      <c r="BR69" s="96"/>
    </row>
    <row r="70" spans="1:71" ht="7.5" customHeight="1" x14ac:dyDescent="0.25">
      <c r="A70" s="66"/>
      <c r="B70" s="73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96"/>
      <c r="O70" s="66"/>
      <c r="P70" s="76"/>
      <c r="Q70" s="76"/>
      <c r="R70" s="190"/>
      <c r="S70" s="190"/>
      <c r="T70" s="190"/>
      <c r="U70" s="206"/>
      <c r="V70" s="204"/>
      <c r="W70" s="206" t="str">
        <f>IF($BV$9="yes","","")</f>
        <v/>
      </c>
      <c r="X70" s="190"/>
      <c r="Y70" s="190"/>
      <c r="Z70" s="190"/>
      <c r="AA70" s="76"/>
      <c r="AB70" s="76"/>
      <c r="AC70" s="76"/>
      <c r="AD70" s="100"/>
      <c r="AE70" s="100"/>
      <c r="AF70" s="100"/>
      <c r="AG70" s="108"/>
      <c r="AH70" s="100"/>
      <c r="AI70" s="100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108"/>
      <c r="AV70" s="84"/>
      <c r="AW70" s="84"/>
      <c r="AX70" s="92"/>
      <c r="AY70" s="84"/>
      <c r="AZ70" s="84"/>
      <c r="BA70" s="84"/>
      <c r="BB70" s="84"/>
      <c r="BC70" s="84"/>
      <c r="BD70" s="84"/>
      <c r="BE70" s="84"/>
      <c r="BF70" s="84"/>
      <c r="BG70" s="100"/>
      <c r="BH70" s="100"/>
      <c r="BI70" s="108"/>
      <c r="BJ70" s="100"/>
      <c r="BK70" s="100"/>
      <c r="BL70" s="100"/>
      <c r="BM70" s="100"/>
      <c r="BN70" s="100"/>
      <c r="BO70" s="100"/>
      <c r="BP70" s="100"/>
      <c r="BQ70" s="76"/>
      <c r="BR70" s="96"/>
    </row>
    <row r="71" spans="1:71" ht="15.75" customHeight="1" thickBot="1" x14ac:dyDescent="0.3">
      <c r="A71" s="66"/>
      <c r="B71" s="73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96"/>
      <c r="O71" s="66"/>
      <c r="P71" s="76"/>
      <c r="Q71" s="76"/>
      <c r="R71" s="190"/>
      <c r="S71" s="190"/>
      <c r="T71" s="303"/>
      <c r="U71" s="315" t="s">
        <v>164</v>
      </c>
      <c r="V71" s="315"/>
      <c r="W71" s="315"/>
      <c r="X71" s="190"/>
      <c r="Y71" s="190"/>
      <c r="Z71" s="190"/>
      <c r="AA71" s="76"/>
      <c r="AB71" s="76"/>
      <c r="AC71" s="76"/>
      <c r="AD71" s="100"/>
      <c r="AE71" s="100"/>
      <c r="AF71" s="100"/>
      <c r="AG71" s="108"/>
      <c r="AH71" s="100"/>
      <c r="AI71" s="100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108"/>
      <c r="AV71" s="84"/>
      <c r="AW71" s="84"/>
      <c r="AX71" s="92"/>
      <c r="AY71" s="84"/>
      <c r="AZ71" s="84"/>
      <c r="BA71" s="84"/>
      <c r="BB71" s="84"/>
      <c r="BC71" s="84"/>
      <c r="BD71" s="84"/>
      <c r="BE71" s="84"/>
      <c r="BF71" s="84"/>
      <c r="BG71" s="100"/>
      <c r="BH71" s="100"/>
      <c r="BI71" s="108"/>
      <c r="BJ71" s="100"/>
      <c r="BK71" s="100"/>
      <c r="BL71" s="100"/>
      <c r="BM71" s="100"/>
      <c r="BN71" s="100"/>
      <c r="BO71" s="100"/>
      <c r="BP71" s="100"/>
      <c r="BQ71" s="76"/>
      <c r="BR71" s="96"/>
    </row>
    <row r="72" spans="1:71" ht="8.25" customHeight="1" thickTop="1" x14ac:dyDescent="0.25">
      <c r="A72" s="66"/>
      <c r="B72" s="73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96"/>
      <c r="O72" s="66"/>
      <c r="P72" s="76"/>
      <c r="Q72" s="76"/>
      <c r="R72" s="190"/>
      <c r="S72" s="190"/>
      <c r="T72" s="190"/>
      <c r="U72" s="190"/>
      <c r="V72" s="190"/>
      <c r="W72" s="190"/>
      <c r="X72" s="190"/>
      <c r="Y72" s="190"/>
      <c r="Z72" s="190"/>
      <c r="AA72" s="76"/>
      <c r="AB72" s="76"/>
      <c r="AC72" s="76"/>
      <c r="AD72" s="100"/>
      <c r="AE72" s="100"/>
      <c r="AF72" s="100"/>
      <c r="AG72" s="108"/>
      <c r="AH72" s="100"/>
      <c r="AI72" s="100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108"/>
      <c r="AV72" s="84"/>
      <c r="AW72" s="84"/>
      <c r="AX72" s="92"/>
      <c r="AY72" s="84"/>
      <c r="AZ72" s="84"/>
      <c r="BA72" s="84"/>
      <c r="BB72" s="84"/>
      <c r="BC72" s="84"/>
      <c r="BD72" s="84"/>
      <c r="BE72" s="84"/>
      <c r="BF72" s="84"/>
      <c r="BG72" s="100"/>
      <c r="BH72" s="100"/>
      <c r="BI72" s="108"/>
      <c r="BJ72" s="100"/>
      <c r="BK72" s="100"/>
      <c r="BL72" s="100"/>
      <c r="BM72" s="100"/>
      <c r="BN72" s="100"/>
      <c r="BO72" s="100"/>
      <c r="BP72" s="100"/>
      <c r="BQ72" s="76"/>
      <c r="BR72" s="96"/>
    </row>
    <row r="73" spans="1:71" ht="8.25" customHeight="1" x14ac:dyDescent="0.25">
      <c r="A73" s="66"/>
      <c r="B73" s="98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7"/>
      <c r="O73" s="66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207"/>
      <c r="AE73" s="207"/>
      <c r="AF73" s="207"/>
      <c r="AG73" s="108"/>
      <c r="AH73" s="207"/>
      <c r="AI73" s="207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108"/>
      <c r="AV73" s="207"/>
      <c r="AW73" s="207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  <c r="BI73" s="108"/>
      <c r="BJ73" s="209"/>
      <c r="BK73" s="207"/>
      <c r="BL73" s="207"/>
      <c r="BM73" s="207"/>
      <c r="BN73" s="207"/>
      <c r="BO73" s="207"/>
      <c r="BP73" s="207"/>
      <c r="BQ73" s="99"/>
      <c r="BR73" s="97"/>
    </row>
    <row r="74" spans="1:71" x14ac:dyDescent="0.25">
      <c r="A74" s="66"/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</row>
    <row r="75" spans="1:71" x14ac:dyDescent="0.25">
      <c r="A75" s="66"/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</row>
    <row r="76" spans="1:71" x14ac:dyDescent="0.25">
      <c r="A76" s="66"/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</row>
    <row r="77" spans="1:71" x14ac:dyDescent="0.25">
      <c r="A77" s="66"/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</row>
    <row r="78" spans="1:71" x14ac:dyDescent="0.25">
      <c r="A78" s="66"/>
      <c r="B78" s="66"/>
      <c r="BI78" s="71"/>
    </row>
  </sheetData>
  <mergeCells count="101">
    <mergeCell ref="U71:W71"/>
    <mergeCell ref="V30:V35"/>
    <mergeCell ref="U36:W36"/>
    <mergeCell ref="V8:Y8"/>
    <mergeCell ref="AD8:AI8"/>
    <mergeCell ref="V9:Y9"/>
    <mergeCell ref="AD9:AI9"/>
    <mergeCell ref="V5:Y5"/>
    <mergeCell ref="AD5:AI5"/>
    <mergeCell ref="V6:Y6"/>
    <mergeCell ref="AD6:AI6"/>
    <mergeCell ref="V7:Y7"/>
    <mergeCell ref="AD7:AI7"/>
    <mergeCell ref="Z37:Z42"/>
    <mergeCell ref="C15:E15"/>
    <mergeCell ref="G15:I15"/>
    <mergeCell ref="K15:M15"/>
    <mergeCell ref="Q15:S15"/>
    <mergeCell ref="U15:W15"/>
    <mergeCell ref="Y15:AA15"/>
    <mergeCell ref="AC15:AE15"/>
    <mergeCell ref="AI15:AK15"/>
    <mergeCell ref="BO15:BQ15"/>
    <mergeCell ref="AM15:AO15"/>
    <mergeCell ref="AQ15:AS15"/>
    <mergeCell ref="AW15:AY15"/>
    <mergeCell ref="BA15:BC15"/>
    <mergeCell ref="BE15:BG15"/>
    <mergeCell ref="BK15:BM15"/>
    <mergeCell ref="H16:H21"/>
    <mergeCell ref="L16:L21"/>
    <mergeCell ref="R16:R21"/>
    <mergeCell ref="V16:V21"/>
    <mergeCell ref="Z16:Z21"/>
    <mergeCell ref="AD16:AD21"/>
    <mergeCell ref="AJ16:AJ21"/>
    <mergeCell ref="AN16:AN21"/>
    <mergeCell ref="AR16:AR21"/>
    <mergeCell ref="C22:E22"/>
    <mergeCell ref="G22:I22"/>
    <mergeCell ref="K22:M22"/>
    <mergeCell ref="Q22:S22"/>
    <mergeCell ref="U22:W22"/>
    <mergeCell ref="BA22:BC22"/>
    <mergeCell ref="BE22:BG22"/>
    <mergeCell ref="BK22:BM22"/>
    <mergeCell ref="BO22:BQ22"/>
    <mergeCell ref="AQ22:AS22"/>
    <mergeCell ref="AW22:AY22"/>
    <mergeCell ref="Y22:AA22"/>
    <mergeCell ref="AC22:AE22"/>
    <mergeCell ref="AI22:AK22"/>
    <mergeCell ref="AM22:AO22"/>
    <mergeCell ref="AW29:AY29"/>
    <mergeCell ref="BA29:BC29"/>
    <mergeCell ref="AX16:AX21"/>
    <mergeCell ref="BB16:BB21"/>
    <mergeCell ref="BF16:BF21"/>
    <mergeCell ref="BL16:BL21"/>
    <mergeCell ref="BP16:BP21"/>
    <mergeCell ref="AR23:AR28"/>
    <mergeCell ref="AX23:AX28"/>
    <mergeCell ref="BB23:BB28"/>
    <mergeCell ref="BL23:BL28"/>
    <mergeCell ref="R30:R35"/>
    <mergeCell ref="V37:V42"/>
    <mergeCell ref="Z30:Z35"/>
    <mergeCell ref="AD30:AD35"/>
    <mergeCell ref="AN30:AN35"/>
    <mergeCell ref="AR30:AR35"/>
    <mergeCell ref="Q29:S29"/>
    <mergeCell ref="U29:W29"/>
    <mergeCell ref="Y29:AA29"/>
    <mergeCell ref="AC29:AE29"/>
    <mergeCell ref="AI29:AK29"/>
    <mergeCell ref="AM29:AO29"/>
    <mergeCell ref="AQ29:AS29"/>
    <mergeCell ref="AN37:AN42"/>
    <mergeCell ref="D16:D21"/>
    <mergeCell ref="U64:W64"/>
    <mergeCell ref="U57:W57"/>
    <mergeCell ref="U50:W50"/>
    <mergeCell ref="R37:R42"/>
    <mergeCell ref="BK29:BM29"/>
    <mergeCell ref="R23:R28"/>
    <mergeCell ref="V23:V28"/>
    <mergeCell ref="Z23:Z28"/>
    <mergeCell ref="AD23:AD28"/>
    <mergeCell ref="AJ23:AJ28"/>
    <mergeCell ref="AN23:AN28"/>
    <mergeCell ref="Q43:S43"/>
    <mergeCell ref="Y43:AA43"/>
    <mergeCell ref="AM43:AO43"/>
    <mergeCell ref="BB30:BB35"/>
    <mergeCell ref="Q36:S36"/>
    <mergeCell ref="U43:W43"/>
    <mergeCell ref="Y36:AA36"/>
    <mergeCell ref="AC36:AE36"/>
    <mergeCell ref="AM36:AO36"/>
    <mergeCell ref="AQ36:AS36"/>
    <mergeCell ref="BA36:BC36"/>
  </mergeCells>
  <conditionalFormatting sqref="AT16:AT21 AT23:AT28 AT30:AT35 BH16:BH21">
    <cfRule type="cellIs" dxfId="2265" priority="3178" operator="equal">
      <formula>11</formula>
    </cfRule>
    <cfRule type="cellIs" dxfId="2264" priority="3179" operator="equal">
      <formula>""</formula>
    </cfRule>
    <cfRule type="cellIs" dxfId="2263" priority="3180" operator="equal">
      <formula>0</formula>
    </cfRule>
    <cfRule type="cellIs" dxfId="2262" priority="3192" operator="equal">
      <formula>1</formula>
    </cfRule>
    <cfRule type="cellIs" dxfId="2261" priority="3195" operator="equal">
      <formula>10</formula>
    </cfRule>
    <cfRule type="cellIs" dxfId="2260" priority="3328" operator="equal">
      <formula>9</formula>
    </cfRule>
    <cfRule type="cellIs" dxfId="2259" priority="3330" operator="equal">
      <formula>8</formula>
    </cfRule>
    <cfRule type="cellIs" dxfId="2258" priority="3331" operator="equal">
      <formula>7</formula>
    </cfRule>
    <cfRule type="cellIs" dxfId="2257" priority="3333" operator="equal">
      <formula>5</formula>
    </cfRule>
    <cfRule type="cellIs" dxfId="2256" priority="3334" operator="equal">
      <formula>4</formula>
    </cfRule>
    <cfRule type="cellIs" dxfId="2255" priority="3335" operator="equal">
      <formula>3</formula>
    </cfRule>
    <cfRule type="cellIs" dxfId="2254" priority="3336" operator="equal">
      <formula>2</formula>
    </cfRule>
    <cfRule type="cellIs" dxfId="2253" priority="3337" operator="equal">
      <formula>1</formula>
    </cfRule>
  </conditionalFormatting>
  <conditionalFormatting sqref="BQ16">
    <cfRule type="cellIs" dxfId="2252" priority="131" operator="equal">
      <formula>11</formula>
    </cfRule>
    <cfRule type="cellIs" dxfId="2251" priority="132" operator="equal">
      <formula>""</formula>
    </cfRule>
    <cfRule type="cellIs" dxfId="2250" priority="133" operator="equal">
      <formula>0</formula>
    </cfRule>
    <cfRule type="cellIs" dxfId="2249" priority="134" operator="equal">
      <formula>1</formula>
    </cfRule>
    <cfRule type="cellIs" dxfId="2248" priority="135" operator="equal">
      <formula>10</formula>
    </cfRule>
    <cfRule type="cellIs" dxfId="2247" priority="136" operator="equal">
      <formula>9</formula>
    </cfRule>
    <cfRule type="cellIs" dxfId="2246" priority="137" operator="equal">
      <formula>8</formula>
    </cfRule>
    <cfRule type="cellIs" dxfId="2245" priority="138" operator="equal">
      <formula>7</formula>
    </cfRule>
    <cfRule type="cellIs" dxfId="2244" priority="139" operator="equal">
      <formula>5</formula>
    </cfRule>
    <cfRule type="cellIs" dxfId="2243" priority="140" operator="equal">
      <formula>4</formula>
    </cfRule>
    <cfRule type="cellIs" dxfId="2242" priority="141" operator="equal">
      <formula>3</formula>
    </cfRule>
    <cfRule type="cellIs" dxfId="2241" priority="142" operator="equal">
      <formula>2</formula>
    </cfRule>
    <cfRule type="cellIs" dxfId="2240" priority="143" operator="equal">
      <formula>1</formula>
    </cfRule>
  </conditionalFormatting>
  <conditionalFormatting sqref="AM38:AM42">
    <cfRule type="cellIs" dxfId="2239" priority="586" operator="equal">
      <formula>11</formula>
    </cfRule>
    <cfRule type="cellIs" dxfId="2238" priority="587" operator="equal">
      <formula>""</formula>
    </cfRule>
    <cfRule type="cellIs" dxfId="2237" priority="588" operator="equal">
      <formula>0</formula>
    </cfRule>
    <cfRule type="cellIs" dxfId="2236" priority="589" operator="equal">
      <formula>1</formula>
    </cfRule>
    <cfRule type="cellIs" dxfId="2235" priority="590" operator="equal">
      <formula>10</formula>
    </cfRule>
    <cfRule type="cellIs" dxfId="2234" priority="591" operator="equal">
      <formula>9</formula>
    </cfRule>
    <cfRule type="cellIs" dxfId="2233" priority="592" operator="equal">
      <formula>8</formula>
    </cfRule>
    <cfRule type="cellIs" dxfId="2232" priority="593" operator="equal">
      <formula>7</formula>
    </cfRule>
    <cfRule type="cellIs" dxfId="2231" priority="594" operator="equal">
      <formula>5</formula>
    </cfRule>
    <cfRule type="cellIs" dxfId="2230" priority="595" operator="equal">
      <formula>4</formula>
    </cfRule>
    <cfRule type="cellIs" dxfId="2229" priority="596" operator="equal">
      <formula>3</formula>
    </cfRule>
    <cfRule type="cellIs" dxfId="2228" priority="597" operator="equal">
      <formula>2</formula>
    </cfRule>
    <cfRule type="cellIs" dxfId="2227" priority="598" operator="equal">
      <formula>1</formula>
    </cfRule>
  </conditionalFormatting>
  <conditionalFormatting sqref="AM37">
    <cfRule type="cellIs" dxfId="2226" priority="573" operator="equal">
      <formula>11</formula>
    </cfRule>
    <cfRule type="cellIs" dxfId="2225" priority="574" operator="equal">
      <formula>""</formula>
    </cfRule>
    <cfRule type="cellIs" dxfId="2224" priority="575" operator="equal">
      <formula>0</formula>
    </cfRule>
    <cfRule type="cellIs" dxfId="2223" priority="576" operator="equal">
      <formula>1</formula>
    </cfRule>
    <cfRule type="cellIs" dxfId="2222" priority="577" operator="equal">
      <formula>10</formula>
    </cfRule>
    <cfRule type="cellIs" dxfId="2221" priority="578" operator="equal">
      <formula>9</formula>
    </cfRule>
    <cfRule type="cellIs" dxfId="2220" priority="579" operator="equal">
      <formula>8</formula>
    </cfRule>
    <cfRule type="cellIs" dxfId="2219" priority="580" operator="equal">
      <formula>7</formula>
    </cfRule>
    <cfRule type="cellIs" dxfId="2218" priority="581" operator="equal">
      <formula>5</formula>
    </cfRule>
    <cfRule type="cellIs" dxfId="2217" priority="582" operator="equal">
      <formula>4</formula>
    </cfRule>
    <cfRule type="cellIs" dxfId="2216" priority="583" operator="equal">
      <formula>3</formula>
    </cfRule>
    <cfRule type="cellIs" dxfId="2215" priority="584" operator="equal">
      <formula>2</formula>
    </cfRule>
    <cfRule type="cellIs" dxfId="2214" priority="585" operator="equal">
      <formula>1</formula>
    </cfRule>
  </conditionalFormatting>
  <conditionalFormatting sqref="AM31:AM35">
    <cfRule type="cellIs" dxfId="2213" priority="690" operator="equal">
      <formula>11</formula>
    </cfRule>
    <cfRule type="cellIs" dxfId="2212" priority="691" operator="equal">
      <formula>""</formula>
    </cfRule>
    <cfRule type="cellIs" dxfId="2211" priority="692" operator="equal">
      <formula>0</formula>
    </cfRule>
    <cfRule type="cellIs" dxfId="2210" priority="693" operator="equal">
      <formula>1</formula>
    </cfRule>
    <cfRule type="cellIs" dxfId="2209" priority="694" operator="equal">
      <formula>10</formula>
    </cfRule>
    <cfRule type="cellIs" dxfId="2208" priority="695" operator="equal">
      <formula>9</formula>
    </cfRule>
    <cfRule type="cellIs" dxfId="2207" priority="696" operator="equal">
      <formula>8</formula>
    </cfRule>
    <cfRule type="cellIs" dxfId="2206" priority="697" operator="equal">
      <formula>7</formula>
    </cfRule>
    <cfRule type="cellIs" dxfId="2205" priority="698" operator="equal">
      <formula>5</formula>
    </cfRule>
    <cfRule type="cellIs" dxfId="2204" priority="699" operator="equal">
      <formula>4</formula>
    </cfRule>
    <cfRule type="cellIs" dxfId="2203" priority="700" operator="equal">
      <formula>3</formula>
    </cfRule>
    <cfRule type="cellIs" dxfId="2202" priority="701" operator="equal">
      <formula>2</formula>
    </cfRule>
    <cfRule type="cellIs" dxfId="2201" priority="702" operator="equal">
      <formula>1</formula>
    </cfRule>
  </conditionalFormatting>
  <conditionalFormatting sqref="AM30">
    <cfRule type="cellIs" dxfId="2200" priority="677" operator="equal">
      <formula>11</formula>
    </cfRule>
    <cfRule type="cellIs" dxfId="2199" priority="678" operator="equal">
      <formula>""</formula>
    </cfRule>
    <cfRule type="cellIs" dxfId="2198" priority="679" operator="equal">
      <formula>0</formula>
    </cfRule>
    <cfRule type="cellIs" dxfId="2197" priority="680" operator="equal">
      <formula>1</formula>
    </cfRule>
    <cfRule type="cellIs" dxfId="2196" priority="681" operator="equal">
      <formula>10</formula>
    </cfRule>
    <cfRule type="cellIs" dxfId="2195" priority="682" operator="equal">
      <formula>9</formula>
    </cfRule>
    <cfRule type="cellIs" dxfId="2194" priority="683" operator="equal">
      <formula>8</formula>
    </cfRule>
    <cfRule type="cellIs" dxfId="2193" priority="684" operator="equal">
      <formula>7</formula>
    </cfRule>
    <cfRule type="cellIs" dxfId="2192" priority="685" operator="equal">
      <formula>5</formula>
    </cfRule>
    <cfRule type="cellIs" dxfId="2191" priority="686" operator="equal">
      <formula>4</formula>
    </cfRule>
    <cfRule type="cellIs" dxfId="2190" priority="687" operator="equal">
      <formula>3</formula>
    </cfRule>
    <cfRule type="cellIs" dxfId="2189" priority="688" operator="equal">
      <formula>2</formula>
    </cfRule>
    <cfRule type="cellIs" dxfId="2188" priority="689" operator="equal">
      <formula>1</formula>
    </cfRule>
  </conditionalFormatting>
  <conditionalFormatting sqref="AO38:AO42">
    <cfRule type="cellIs" dxfId="2187" priority="560" operator="equal">
      <formula>11</formula>
    </cfRule>
    <cfRule type="cellIs" dxfId="2186" priority="561" operator="equal">
      <formula>""</formula>
    </cfRule>
    <cfRule type="cellIs" dxfId="2185" priority="562" operator="equal">
      <formula>0</formula>
    </cfRule>
    <cfRule type="cellIs" dxfId="2184" priority="563" operator="equal">
      <formula>1</formula>
    </cfRule>
    <cfRule type="cellIs" dxfId="2183" priority="564" operator="equal">
      <formula>10</formula>
    </cfRule>
    <cfRule type="cellIs" dxfId="2182" priority="565" operator="equal">
      <formula>9</formula>
    </cfRule>
    <cfRule type="cellIs" dxfId="2181" priority="566" operator="equal">
      <formula>8</formula>
    </cfRule>
    <cfRule type="cellIs" dxfId="2180" priority="567" operator="equal">
      <formula>7</formula>
    </cfRule>
    <cfRule type="cellIs" dxfId="2179" priority="568" operator="equal">
      <formula>5</formula>
    </cfRule>
    <cfRule type="cellIs" dxfId="2178" priority="569" operator="equal">
      <formula>4</formula>
    </cfRule>
    <cfRule type="cellIs" dxfId="2177" priority="570" operator="equal">
      <formula>3</formula>
    </cfRule>
    <cfRule type="cellIs" dxfId="2176" priority="571" operator="equal">
      <formula>2</formula>
    </cfRule>
    <cfRule type="cellIs" dxfId="2175" priority="572" operator="equal">
      <formula>1</formula>
    </cfRule>
  </conditionalFormatting>
  <conditionalFormatting sqref="AO37">
    <cfRule type="cellIs" dxfId="2174" priority="547" operator="equal">
      <formula>11</formula>
    </cfRule>
    <cfRule type="cellIs" dxfId="2173" priority="548" operator="equal">
      <formula>""</formula>
    </cfRule>
    <cfRule type="cellIs" dxfId="2172" priority="549" operator="equal">
      <formula>0</formula>
    </cfRule>
    <cfRule type="cellIs" dxfId="2171" priority="550" operator="equal">
      <formula>1</formula>
    </cfRule>
    <cfRule type="cellIs" dxfId="2170" priority="551" operator="equal">
      <formula>10</formula>
    </cfRule>
    <cfRule type="cellIs" dxfId="2169" priority="552" operator="equal">
      <formula>9</formula>
    </cfRule>
    <cfRule type="cellIs" dxfId="2168" priority="553" operator="equal">
      <formula>8</formula>
    </cfRule>
    <cfRule type="cellIs" dxfId="2167" priority="554" operator="equal">
      <formula>7</formula>
    </cfRule>
    <cfRule type="cellIs" dxfId="2166" priority="555" operator="equal">
      <formula>5</formula>
    </cfRule>
    <cfRule type="cellIs" dxfId="2165" priority="556" operator="equal">
      <formula>4</formula>
    </cfRule>
    <cfRule type="cellIs" dxfId="2164" priority="557" operator="equal">
      <formula>3</formula>
    </cfRule>
    <cfRule type="cellIs" dxfId="2163" priority="558" operator="equal">
      <formula>2</formula>
    </cfRule>
    <cfRule type="cellIs" dxfId="2162" priority="559" operator="equal">
      <formula>1</formula>
    </cfRule>
  </conditionalFormatting>
  <conditionalFormatting sqref="S44">
    <cfRule type="cellIs" dxfId="2161" priority="2917" operator="equal">
      <formula>11</formula>
    </cfRule>
    <cfRule type="cellIs" dxfId="2160" priority="2918" operator="equal">
      <formula>""</formula>
    </cfRule>
    <cfRule type="cellIs" dxfId="2159" priority="2919" operator="equal">
      <formula>0</formula>
    </cfRule>
    <cfRule type="cellIs" dxfId="2158" priority="2920" operator="equal">
      <formula>1</formula>
    </cfRule>
    <cfRule type="cellIs" dxfId="2157" priority="2921" operator="equal">
      <formula>10</formula>
    </cfRule>
    <cfRule type="cellIs" dxfId="2156" priority="2922" operator="equal">
      <formula>9</formula>
    </cfRule>
    <cfRule type="cellIs" dxfId="2155" priority="2923" operator="equal">
      <formula>8</formula>
    </cfRule>
    <cfRule type="cellIs" dxfId="2154" priority="2924" operator="equal">
      <formula>7</formula>
    </cfRule>
    <cfRule type="cellIs" dxfId="2153" priority="2925" operator="equal">
      <formula>5</formula>
    </cfRule>
    <cfRule type="cellIs" dxfId="2152" priority="2926" operator="equal">
      <formula>4</formula>
    </cfRule>
    <cfRule type="cellIs" dxfId="2151" priority="2927" operator="equal">
      <formula>3</formula>
    </cfRule>
    <cfRule type="cellIs" dxfId="2150" priority="2928" operator="equal">
      <formula>2</formula>
    </cfRule>
    <cfRule type="cellIs" dxfId="2149" priority="2929" operator="equal">
      <formula>1</formula>
    </cfRule>
  </conditionalFormatting>
  <conditionalFormatting sqref="Q44">
    <cfRule type="cellIs" dxfId="2148" priority="2904" operator="equal">
      <formula>11</formula>
    </cfRule>
    <cfRule type="cellIs" dxfId="2147" priority="2905" operator="equal">
      <formula>""</formula>
    </cfRule>
    <cfRule type="cellIs" dxfId="2146" priority="2906" operator="equal">
      <formula>0</formula>
    </cfRule>
    <cfRule type="cellIs" dxfId="2145" priority="2907" operator="equal">
      <formula>1</formula>
    </cfRule>
    <cfRule type="cellIs" dxfId="2144" priority="2908" operator="equal">
      <formula>10</formula>
    </cfRule>
    <cfRule type="cellIs" dxfId="2143" priority="2909" operator="equal">
      <formula>9</formula>
    </cfRule>
    <cfRule type="cellIs" dxfId="2142" priority="2910" operator="equal">
      <formula>8</formula>
    </cfRule>
    <cfRule type="cellIs" dxfId="2141" priority="2911" operator="equal">
      <formula>7</formula>
    </cfRule>
    <cfRule type="cellIs" dxfId="2140" priority="2912" operator="equal">
      <formula>5</formula>
    </cfRule>
    <cfRule type="cellIs" dxfId="2139" priority="2913" operator="equal">
      <formula>4</formula>
    </cfRule>
    <cfRule type="cellIs" dxfId="2138" priority="2914" operator="equal">
      <formula>3</formula>
    </cfRule>
    <cfRule type="cellIs" dxfId="2137" priority="2915" operator="equal">
      <formula>2</formula>
    </cfRule>
    <cfRule type="cellIs" dxfId="2136" priority="2916" operator="equal">
      <formula>1</formula>
    </cfRule>
  </conditionalFormatting>
  <conditionalFormatting sqref="AW17:AW21">
    <cfRule type="cellIs" dxfId="2135" priority="534" operator="equal">
      <formula>11</formula>
    </cfRule>
    <cfRule type="cellIs" dxfId="2134" priority="535" operator="equal">
      <formula>""</formula>
    </cfRule>
    <cfRule type="cellIs" dxfId="2133" priority="536" operator="equal">
      <formula>0</formula>
    </cfRule>
    <cfRule type="cellIs" dxfId="2132" priority="537" operator="equal">
      <formula>1</formula>
    </cfRule>
    <cfRule type="cellIs" dxfId="2131" priority="538" operator="equal">
      <formula>10</formula>
    </cfRule>
    <cfRule type="cellIs" dxfId="2130" priority="539" operator="equal">
      <formula>9</formula>
    </cfRule>
    <cfRule type="cellIs" dxfId="2129" priority="540" operator="equal">
      <formula>8</formula>
    </cfRule>
    <cfRule type="cellIs" dxfId="2128" priority="541" operator="equal">
      <formula>7</formula>
    </cfRule>
    <cfRule type="cellIs" dxfId="2127" priority="542" operator="equal">
      <formula>5</formula>
    </cfRule>
    <cfRule type="cellIs" dxfId="2126" priority="543" operator="equal">
      <formula>4</formula>
    </cfRule>
    <cfRule type="cellIs" dxfId="2125" priority="544" operator="equal">
      <formula>3</formula>
    </cfRule>
    <cfRule type="cellIs" dxfId="2124" priority="545" operator="equal">
      <formula>2</formula>
    </cfRule>
    <cfRule type="cellIs" dxfId="2123" priority="546" operator="equal">
      <formula>1</formula>
    </cfRule>
  </conditionalFormatting>
  <conditionalFormatting sqref="AW16">
    <cfRule type="cellIs" dxfId="2122" priority="521" operator="equal">
      <formula>11</formula>
    </cfRule>
    <cfRule type="cellIs" dxfId="2121" priority="522" operator="equal">
      <formula>""</formula>
    </cfRule>
    <cfRule type="cellIs" dxfId="2120" priority="523" operator="equal">
      <formula>0</formula>
    </cfRule>
    <cfRule type="cellIs" dxfId="2119" priority="524" operator="equal">
      <formula>1</formula>
    </cfRule>
    <cfRule type="cellIs" dxfId="2118" priority="525" operator="equal">
      <formula>10</formula>
    </cfRule>
    <cfRule type="cellIs" dxfId="2117" priority="526" operator="equal">
      <formula>9</formula>
    </cfRule>
    <cfRule type="cellIs" dxfId="2116" priority="527" operator="equal">
      <formula>8</formula>
    </cfRule>
    <cfRule type="cellIs" dxfId="2115" priority="528" operator="equal">
      <formula>7</formula>
    </cfRule>
    <cfRule type="cellIs" dxfId="2114" priority="529" operator="equal">
      <formula>5</formula>
    </cfRule>
    <cfRule type="cellIs" dxfId="2113" priority="530" operator="equal">
      <formula>4</formula>
    </cfRule>
    <cfRule type="cellIs" dxfId="2112" priority="531" operator="equal">
      <formula>3</formula>
    </cfRule>
    <cfRule type="cellIs" dxfId="2111" priority="532" operator="equal">
      <formula>2</formula>
    </cfRule>
    <cfRule type="cellIs" dxfId="2110" priority="533" operator="equal">
      <formula>1</formula>
    </cfRule>
  </conditionalFormatting>
  <conditionalFormatting sqref="AS31:AS35">
    <cfRule type="cellIs" dxfId="2109" priority="612" operator="equal">
      <formula>11</formula>
    </cfRule>
    <cfRule type="cellIs" dxfId="2108" priority="613" operator="equal">
      <formula>""</formula>
    </cfRule>
    <cfRule type="cellIs" dxfId="2107" priority="614" operator="equal">
      <formula>0</formula>
    </cfRule>
    <cfRule type="cellIs" dxfId="2106" priority="615" operator="equal">
      <formula>1</formula>
    </cfRule>
    <cfRule type="cellIs" dxfId="2105" priority="616" operator="equal">
      <formula>10</formula>
    </cfRule>
    <cfRule type="cellIs" dxfId="2104" priority="617" operator="equal">
      <formula>9</formula>
    </cfRule>
    <cfRule type="cellIs" dxfId="2103" priority="618" operator="equal">
      <formula>8</formula>
    </cfRule>
    <cfRule type="cellIs" dxfId="2102" priority="619" operator="equal">
      <formula>7</formula>
    </cfRule>
    <cfRule type="cellIs" dxfId="2101" priority="620" operator="equal">
      <formula>5</formula>
    </cfRule>
    <cfRule type="cellIs" dxfId="2100" priority="621" operator="equal">
      <formula>4</formula>
    </cfRule>
    <cfRule type="cellIs" dxfId="2099" priority="622" operator="equal">
      <formula>3</formula>
    </cfRule>
    <cfRule type="cellIs" dxfId="2098" priority="623" operator="equal">
      <formula>2</formula>
    </cfRule>
    <cfRule type="cellIs" dxfId="2097" priority="624" operator="equal">
      <formula>1</formula>
    </cfRule>
  </conditionalFormatting>
  <conditionalFormatting sqref="AS30">
    <cfRule type="cellIs" dxfId="2096" priority="599" operator="equal">
      <formula>11</formula>
    </cfRule>
    <cfRule type="cellIs" dxfId="2095" priority="600" operator="equal">
      <formula>""</formula>
    </cfRule>
    <cfRule type="cellIs" dxfId="2094" priority="601" operator="equal">
      <formula>0</formula>
    </cfRule>
    <cfRule type="cellIs" dxfId="2093" priority="602" operator="equal">
      <formula>1</formula>
    </cfRule>
    <cfRule type="cellIs" dxfId="2092" priority="603" operator="equal">
      <formula>10</formula>
    </cfRule>
    <cfRule type="cellIs" dxfId="2091" priority="604" operator="equal">
      <formula>9</formula>
    </cfRule>
    <cfRule type="cellIs" dxfId="2090" priority="605" operator="equal">
      <formula>8</formula>
    </cfRule>
    <cfRule type="cellIs" dxfId="2089" priority="606" operator="equal">
      <formula>7</formula>
    </cfRule>
    <cfRule type="cellIs" dxfId="2088" priority="607" operator="equal">
      <formula>5</formula>
    </cfRule>
    <cfRule type="cellIs" dxfId="2087" priority="608" operator="equal">
      <formula>4</formula>
    </cfRule>
    <cfRule type="cellIs" dxfId="2086" priority="609" operator="equal">
      <formula>3</formula>
    </cfRule>
    <cfRule type="cellIs" dxfId="2085" priority="610" operator="equal">
      <formula>2</formula>
    </cfRule>
    <cfRule type="cellIs" dxfId="2084" priority="611" operator="equal">
      <formula>1</formula>
    </cfRule>
  </conditionalFormatting>
  <conditionalFormatting sqref="BA31:BA35">
    <cfRule type="cellIs" dxfId="2083" priority="326" operator="equal">
      <formula>11</formula>
    </cfRule>
    <cfRule type="cellIs" dxfId="2082" priority="327" operator="equal">
      <formula>""</formula>
    </cfRule>
    <cfRule type="cellIs" dxfId="2081" priority="328" operator="equal">
      <formula>0</formula>
    </cfRule>
    <cfRule type="cellIs" dxfId="2080" priority="329" operator="equal">
      <formula>1</formula>
    </cfRule>
    <cfRule type="cellIs" dxfId="2079" priority="330" operator="equal">
      <formula>10</formula>
    </cfRule>
    <cfRule type="cellIs" dxfId="2078" priority="331" operator="equal">
      <formula>9</formula>
    </cfRule>
    <cfRule type="cellIs" dxfId="2077" priority="332" operator="equal">
      <formula>8</formula>
    </cfRule>
    <cfRule type="cellIs" dxfId="2076" priority="333" operator="equal">
      <formula>7</formula>
    </cfRule>
    <cfRule type="cellIs" dxfId="2075" priority="334" operator="equal">
      <formula>5</formula>
    </cfRule>
    <cfRule type="cellIs" dxfId="2074" priority="335" operator="equal">
      <formula>4</formula>
    </cfRule>
    <cfRule type="cellIs" dxfId="2073" priority="336" operator="equal">
      <formula>3</formula>
    </cfRule>
    <cfRule type="cellIs" dxfId="2072" priority="337" operator="equal">
      <formula>2</formula>
    </cfRule>
    <cfRule type="cellIs" dxfId="2071" priority="338" operator="equal">
      <formula>1</formula>
    </cfRule>
  </conditionalFormatting>
  <conditionalFormatting sqref="BA30">
    <cfRule type="cellIs" dxfId="2070" priority="313" operator="equal">
      <formula>11</formula>
    </cfRule>
    <cfRule type="cellIs" dxfId="2069" priority="314" operator="equal">
      <formula>""</formula>
    </cfRule>
    <cfRule type="cellIs" dxfId="2068" priority="315" operator="equal">
      <formula>0</formula>
    </cfRule>
    <cfRule type="cellIs" dxfId="2067" priority="316" operator="equal">
      <formula>1</formula>
    </cfRule>
    <cfRule type="cellIs" dxfId="2066" priority="317" operator="equal">
      <formula>10</formula>
    </cfRule>
    <cfRule type="cellIs" dxfId="2065" priority="318" operator="equal">
      <formula>9</formula>
    </cfRule>
    <cfRule type="cellIs" dxfId="2064" priority="319" operator="equal">
      <formula>8</formula>
    </cfRule>
    <cfRule type="cellIs" dxfId="2063" priority="320" operator="equal">
      <formula>7</formula>
    </cfRule>
    <cfRule type="cellIs" dxfId="2062" priority="321" operator="equal">
      <formula>5</formula>
    </cfRule>
    <cfRule type="cellIs" dxfId="2061" priority="322" operator="equal">
      <formula>4</formula>
    </cfRule>
    <cfRule type="cellIs" dxfId="2060" priority="323" operator="equal">
      <formula>3</formula>
    </cfRule>
    <cfRule type="cellIs" dxfId="2059" priority="324" operator="equal">
      <formula>2</formula>
    </cfRule>
    <cfRule type="cellIs" dxfId="2058" priority="325" operator="equal">
      <formula>1</formula>
    </cfRule>
  </conditionalFormatting>
  <conditionalFormatting sqref="AO31:AO35">
    <cfRule type="cellIs" dxfId="2057" priority="664" operator="equal">
      <formula>11</formula>
    </cfRule>
    <cfRule type="cellIs" dxfId="2056" priority="665" operator="equal">
      <formula>""</formula>
    </cfRule>
    <cfRule type="cellIs" dxfId="2055" priority="666" operator="equal">
      <formula>0</formula>
    </cfRule>
    <cfRule type="cellIs" dxfId="2054" priority="667" operator="equal">
      <formula>1</formula>
    </cfRule>
    <cfRule type="cellIs" dxfId="2053" priority="668" operator="equal">
      <formula>10</formula>
    </cfRule>
    <cfRule type="cellIs" dxfId="2052" priority="669" operator="equal">
      <formula>9</formula>
    </cfRule>
    <cfRule type="cellIs" dxfId="2051" priority="670" operator="equal">
      <formula>8</formula>
    </cfRule>
    <cfRule type="cellIs" dxfId="2050" priority="671" operator="equal">
      <formula>7</formula>
    </cfRule>
    <cfRule type="cellIs" dxfId="2049" priority="672" operator="equal">
      <formula>5</formula>
    </cfRule>
    <cfRule type="cellIs" dxfId="2048" priority="673" operator="equal">
      <formula>4</formula>
    </cfRule>
    <cfRule type="cellIs" dxfId="2047" priority="674" operator="equal">
      <formula>3</formula>
    </cfRule>
    <cfRule type="cellIs" dxfId="2046" priority="675" operator="equal">
      <formula>2</formula>
    </cfRule>
    <cfRule type="cellIs" dxfId="2045" priority="676" operator="equal">
      <formula>1</formula>
    </cfRule>
  </conditionalFormatting>
  <conditionalFormatting sqref="AO30">
    <cfRule type="cellIs" dxfId="2044" priority="651" operator="equal">
      <formula>11</formula>
    </cfRule>
    <cfRule type="cellIs" dxfId="2043" priority="652" operator="equal">
      <formula>""</formula>
    </cfRule>
    <cfRule type="cellIs" dxfId="2042" priority="653" operator="equal">
      <formula>0</formula>
    </cfRule>
    <cfRule type="cellIs" dxfId="2041" priority="654" operator="equal">
      <formula>1</formula>
    </cfRule>
    <cfRule type="cellIs" dxfId="2040" priority="655" operator="equal">
      <formula>10</formula>
    </cfRule>
    <cfRule type="cellIs" dxfId="2039" priority="656" operator="equal">
      <formula>9</formula>
    </cfRule>
    <cfRule type="cellIs" dxfId="2038" priority="657" operator="equal">
      <formula>8</formula>
    </cfRule>
    <cfRule type="cellIs" dxfId="2037" priority="658" operator="equal">
      <formula>7</formula>
    </cfRule>
    <cfRule type="cellIs" dxfId="2036" priority="659" operator="equal">
      <formula>5</formula>
    </cfRule>
    <cfRule type="cellIs" dxfId="2035" priority="660" operator="equal">
      <formula>4</formula>
    </cfRule>
    <cfRule type="cellIs" dxfId="2034" priority="661" operator="equal">
      <formula>3</formula>
    </cfRule>
    <cfRule type="cellIs" dxfId="2033" priority="662" operator="equal">
      <formula>2</formula>
    </cfRule>
    <cfRule type="cellIs" dxfId="2032" priority="663" operator="equal">
      <formula>1</formula>
    </cfRule>
  </conditionalFormatting>
  <conditionalFormatting sqref="BO17:BO21">
    <cfRule type="cellIs" dxfId="2031" priority="170" operator="equal">
      <formula>11</formula>
    </cfRule>
    <cfRule type="cellIs" dxfId="2030" priority="171" operator="equal">
      <formula>""</formula>
    </cfRule>
    <cfRule type="cellIs" dxfId="2029" priority="172" operator="equal">
      <formula>0</formula>
    </cfRule>
    <cfRule type="cellIs" dxfId="2028" priority="173" operator="equal">
      <formula>1</formula>
    </cfRule>
    <cfRule type="cellIs" dxfId="2027" priority="174" operator="equal">
      <formula>10</formula>
    </cfRule>
    <cfRule type="cellIs" dxfId="2026" priority="175" operator="equal">
      <formula>9</formula>
    </cfRule>
    <cfRule type="cellIs" dxfId="2025" priority="176" operator="equal">
      <formula>8</formula>
    </cfRule>
    <cfRule type="cellIs" dxfId="2024" priority="177" operator="equal">
      <formula>7</formula>
    </cfRule>
    <cfRule type="cellIs" dxfId="2023" priority="178" operator="equal">
      <formula>5</formula>
    </cfRule>
    <cfRule type="cellIs" dxfId="2022" priority="179" operator="equal">
      <formula>4</formula>
    </cfRule>
    <cfRule type="cellIs" dxfId="2021" priority="180" operator="equal">
      <formula>3</formula>
    </cfRule>
    <cfRule type="cellIs" dxfId="2020" priority="181" operator="equal">
      <formula>2</formula>
    </cfRule>
    <cfRule type="cellIs" dxfId="2019" priority="182" operator="equal">
      <formula>1</formula>
    </cfRule>
  </conditionalFormatting>
  <conditionalFormatting sqref="BO16">
    <cfRule type="cellIs" dxfId="2018" priority="157" operator="equal">
      <formula>11</formula>
    </cfRule>
    <cfRule type="cellIs" dxfId="2017" priority="158" operator="equal">
      <formula>""</formula>
    </cfRule>
    <cfRule type="cellIs" dxfId="2016" priority="159" operator="equal">
      <formula>0</formula>
    </cfRule>
    <cfRule type="cellIs" dxfId="2015" priority="160" operator="equal">
      <formula>1</formula>
    </cfRule>
    <cfRule type="cellIs" dxfId="2014" priority="161" operator="equal">
      <formula>10</formula>
    </cfRule>
    <cfRule type="cellIs" dxfId="2013" priority="162" operator="equal">
      <formula>9</formula>
    </cfRule>
    <cfRule type="cellIs" dxfId="2012" priority="163" operator="equal">
      <formula>8</formula>
    </cfRule>
    <cfRule type="cellIs" dxfId="2011" priority="164" operator="equal">
      <formula>7</formula>
    </cfRule>
    <cfRule type="cellIs" dxfId="2010" priority="165" operator="equal">
      <formula>5</formula>
    </cfRule>
    <cfRule type="cellIs" dxfId="2009" priority="166" operator="equal">
      <formula>4</formula>
    </cfRule>
    <cfRule type="cellIs" dxfId="2008" priority="167" operator="equal">
      <formula>3</formula>
    </cfRule>
    <cfRule type="cellIs" dxfId="2007" priority="168" operator="equal">
      <formula>2</formula>
    </cfRule>
    <cfRule type="cellIs" dxfId="2006" priority="169" operator="equal">
      <formula>1</formula>
    </cfRule>
  </conditionalFormatting>
  <conditionalFormatting sqref="BQ17:BQ21">
    <cfRule type="cellIs" dxfId="2005" priority="144" operator="equal">
      <formula>11</formula>
    </cfRule>
    <cfRule type="cellIs" dxfId="2004" priority="145" operator="equal">
      <formula>""</formula>
    </cfRule>
    <cfRule type="cellIs" dxfId="2003" priority="146" operator="equal">
      <formula>0</formula>
    </cfRule>
    <cfRule type="cellIs" dxfId="2002" priority="147" operator="equal">
      <formula>1</formula>
    </cfRule>
    <cfRule type="cellIs" dxfId="2001" priority="148" operator="equal">
      <formula>10</formula>
    </cfRule>
    <cfRule type="cellIs" dxfId="2000" priority="149" operator="equal">
      <formula>9</formula>
    </cfRule>
    <cfRule type="cellIs" dxfId="1999" priority="150" operator="equal">
      <formula>8</formula>
    </cfRule>
    <cfRule type="cellIs" dxfId="1998" priority="151" operator="equal">
      <formula>7</formula>
    </cfRule>
    <cfRule type="cellIs" dxfId="1997" priority="152" operator="equal">
      <formula>5</formula>
    </cfRule>
    <cfRule type="cellIs" dxfId="1996" priority="153" operator="equal">
      <formula>4</formula>
    </cfRule>
    <cfRule type="cellIs" dxfId="1995" priority="154" operator="equal">
      <formula>3</formula>
    </cfRule>
    <cfRule type="cellIs" dxfId="1994" priority="155" operator="equal">
      <formula>2</formula>
    </cfRule>
    <cfRule type="cellIs" dxfId="1993" priority="156" operator="equal">
      <formula>1</formula>
    </cfRule>
  </conditionalFormatting>
  <conditionalFormatting sqref="BA24:BA28">
    <cfRule type="cellIs" dxfId="1992" priority="378" operator="equal">
      <formula>11</formula>
    </cfRule>
    <cfRule type="cellIs" dxfId="1991" priority="379" operator="equal">
      <formula>""</formula>
    </cfRule>
    <cfRule type="cellIs" dxfId="1990" priority="380" operator="equal">
      <formula>0</formula>
    </cfRule>
    <cfRule type="cellIs" dxfId="1989" priority="381" operator="equal">
      <formula>1</formula>
    </cfRule>
    <cfRule type="cellIs" dxfId="1988" priority="382" operator="equal">
      <formula>10</formula>
    </cfRule>
    <cfRule type="cellIs" dxfId="1987" priority="383" operator="equal">
      <formula>9</formula>
    </cfRule>
    <cfRule type="cellIs" dxfId="1986" priority="384" operator="equal">
      <formula>8</formula>
    </cfRule>
    <cfRule type="cellIs" dxfId="1985" priority="385" operator="equal">
      <formula>7</formula>
    </cfRule>
    <cfRule type="cellIs" dxfId="1984" priority="386" operator="equal">
      <formula>5</formula>
    </cfRule>
    <cfRule type="cellIs" dxfId="1983" priority="387" operator="equal">
      <formula>4</formula>
    </cfRule>
    <cfRule type="cellIs" dxfId="1982" priority="388" operator="equal">
      <formula>3</formula>
    </cfRule>
    <cfRule type="cellIs" dxfId="1981" priority="389" operator="equal">
      <formula>2</formula>
    </cfRule>
    <cfRule type="cellIs" dxfId="1980" priority="390" operator="equal">
      <formula>1</formula>
    </cfRule>
  </conditionalFormatting>
  <conditionalFormatting sqref="BA23">
    <cfRule type="cellIs" dxfId="1979" priority="365" operator="equal">
      <formula>11</formula>
    </cfRule>
    <cfRule type="cellIs" dxfId="1978" priority="366" operator="equal">
      <formula>""</formula>
    </cfRule>
    <cfRule type="cellIs" dxfId="1977" priority="367" operator="equal">
      <formula>0</formula>
    </cfRule>
    <cfRule type="cellIs" dxfId="1976" priority="368" operator="equal">
      <formula>1</formula>
    </cfRule>
    <cfRule type="cellIs" dxfId="1975" priority="369" operator="equal">
      <formula>10</formula>
    </cfRule>
    <cfRule type="cellIs" dxfId="1974" priority="370" operator="equal">
      <formula>9</formula>
    </cfRule>
    <cfRule type="cellIs" dxfId="1973" priority="371" operator="equal">
      <formula>8</formula>
    </cfRule>
    <cfRule type="cellIs" dxfId="1972" priority="372" operator="equal">
      <formula>7</formula>
    </cfRule>
    <cfRule type="cellIs" dxfId="1971" priority="373" operator="equal">
      <formula>5</formula>
    </cfRule>
    <cfRule type="cellIs" dxfId="1970" priority="374" operator="equal">
      <formula>4</formula>
    </cfRule>
    <cfRule type="cellIs" dxfId="1969" priority="375" operator="equal">
      <formula>3</formula>
    </cfRule>
    <cfRule type="cellIs" dxfId="1968" priority="376" operator="equal">
      <formula>2</formula>
    </cfRule>
    <cfRule type="cellIs" dxfId="1967" priority="377" operator="equal">
      <formula>1</formula>
    </cfRule>
  </conditionalFormatting>
  <conditionalFormatting sqref="Q17:Q21">
    <cfRule type="cellIs" dxfId="1966" priority="2527" operator="equal">
      <formula>11</formula>
    </cfRule>
    <cfRule type="cellIs" dxfId="1965" priority="2528" operator="equal">
      <formula>""</formula>
    </cfRule>
    <cfRule type="cellIs" dxfId="1964" priority="2529" operator="equal">
      <formula>0</formula>
    </cfRule>
    <cfRule type="cellIs" dxfId="1963" priority="2530" operator="equal">
      <formula>1</formula>
    </cfRule>
    <cfRule type="cellIs" dxfId="1962" priority="2531" operator="equal">
      <formula>10</formula>
    </cfRule>
    <cfRule type="cellIs" dxfId="1961" priority="2532" operator="equal">
      <formula>9</formula>
    </cfRule>
    <cfRule type="cellIs" dxfId="1960" priority="2533" operator="equal">
      <formula>8</formula>
    </cfRule>
    <cfRule type="cellIs" dxfId="1959" priority="2534" operator="equal">
      <formula>7</formula>
    </cfRule>
    <cfRule type="cellIs" dxfId="1958" priority="2535" operator="equal">
      <formula>5</formula>
    </cfRule>
    <cfRule type="cellIs" dxfId="1957" priority="2536" operator="equal">
      <formula>4</formula>
    </cfRule>
    <cfRule type="cellIs" dxfId="1956" priority="2537" operator="equal">
      <formula>3</formula>
    </cfRule>
    <cfRule type="cellIs" dxfId="1955" priority="2538" operator="equal">
      <formula>2</formula>
    </cfRule>
    <cfRule type="cellIs" dxfId="1954" priority="2539" operator="equal">
      <formula>1</formula>
    </cfRule>
  </conditionalFormatting>
  <conditionalFormatting sqref="Q16">
    <cfRule type="cellIs" dxfId="1953" priority="2514" operator="equal">
      <formula>11</formula>
    </cfRule>
    <cfRule type="cellIs" dxfId="1952" priority="2515" operator="equal">
      <formula>""</formula>
    </cfRule>
    <cfRule type="cellIs" dxfId="1951" priority="2516" operator="equal">
      <formula>0</formula>
    </cfRule>
    <cfRule type="cellIs" dxfId="1950" priority="2517" operator="equal">
      <formula>1</formula>
    </cfRule>
    <cfRule type="cellIs" dxfId="1949" priority="2518" operator="equal">
      <formula>10</formula>
    </cfRule>
    <cfRule type="cellIs" dxfId="1948" priority="2519" operator="equal">
      <formula>9</formula>
    </cfRule>
    <cfRule type="cellIs" dxfId="1947" priority="2520" operator="equal">
      <formula>8</formula>
    </cfRule>
    <cfRule type="cellIs" dxfId="1946" priority="2521" operator="equal">
      <formula>7</formula>
    </cfRule>
    <cfRule type="cellIs" dxfId="1945" priority="2522" operator="equal">
      <formula>5</formula>
    </cfRule>
    <cfRule type="cellIs" dxfId="1944" priority="2523" operator="equal">
      <formula>4</formula>
    </cfRule>
    <cfRule type="cellIs" dxfId="1943" priority="2524" operator="equal">
      <formula>3</formula>
    </cfRule>
    <cfRule type="cellIs" dxfId="1942" priority="2525" operator="equal">
      <formula>2</formula>
    </cfRule>
    <cfRule type="cellIs" dxfId="1941" priority="2526" operator="equal">
      <formula>1</formula>
    </cfRule>
  </conditionalFormatting>
  <conditionalFormatting sqref="L1">
    <cfRule type="expression" dxfId="1940" priority="2044">
      <formula>$C$3=""</formula>
    </cfRule>
  </conditionalFormatting>
  <conditionalFormatting sqref="R1">
    <cfRule type="expression" dxfId="1939" priority="2042">
      <formula>$C$3=""</formula>
    </cfRule>
  </conditionalFormatting>
  <conditionalFormatting sqref="S17:S21">
    <cfRule type="cellIs" dxfId="1938" priority="2016" operator="equal">
      <formula>11</formula>
    </cfRule>
    <cfRule type="cellIs" dxfId="1937" priority="2017" operator="equal">
      <formula>""</formula>
    </cfRule>
    <cfRule type="cellIs" dxfId="1936" priority="2018" operator="equal">
      <formula>0</formula>
    </cfRule>
    <cfRule type="cellIs" dxfId="1935" priority="2019" operator="equal">
      <formula>1</formula>
    </cfRule>
    <cfRule type="cellIs" dxfId="1934" priority="2020" operator="equal">
      <formula>10</formula>
    </cfRule>
    <cfRule type="cellIs" dxfId="1933" priority="2021" operator="equal">
      <formula>9</formula>
    </cfRule>
    <cfRule type="cellIs" dxfId="1932" priority="2022" operator="equal">
      <formula>8</formula>
    </cfRule>
    <cfRule type="cellIs" dxfId="1931" priority="2023" operator="equal">
      <formula>7</formula>
    </cfRule>
    <cfRule type="cellIs" dxfId="1930" priority="2024" operator="equal">
      <formula>5</formula>
    </cfRule>
    <cfRule type="cellIs" dxfId="1929" priority="2025" operator="equal">
      <formula>4</formula>
    </cfRule>
    <cfRule type="cellIs" dxfId="1928" priority="2026" operator="equal">
      <formula>3</formula>
    </cfRule>
    <cfRule type="cellIs" dxfId="1927" priority="2027" operator="equal">
      <formula>2</formula>
    </cfRule>
    <cfRule type="cellIs" dxfId="1926" priority="2028" operator="equal">
      <formula>1</formula>
    </cfRule>
  </conditionalFormatting>
  <conditionalFormatting sqref="S16">
    <cfRule type="cellIs" dxfId="1925" priority="2003" operator="equal">
      <formula>11</formula>
    </cfRule>
    <cfRule type="cellIs" dxfId="1924" priority="2004" operator="equal">
      <formula>""</formula>
    </cfRule>
    <cfRule type="cellIs" dxfId="1923" priority="2005" operator="equal">
      <formula>0</formula>
    </cfRule>
    <cfRule type="cellIs" dxfId="1922" priority="2006" operator="equal">
      <formula>1</formula>
    </cfRule>
    <cfRule type="cellIs" dxfId="1921" priority="2007" operator="equal">
      <formula>10</formula>
    </cfRule>
    <cfRule type="cellIs" dxfId="1920" priority="2008" operator="equal">
      <formula>9</formula>
    </cfRule>
    <cfRule type="cellIs" dxfId="1919" priority="2009" operator="equal">
      <formula>8</formula>
    </cfRule>
    <cfRule type="cellIs" dxfId="1918" priority="2010" operator="equal">
      <formula>7</formula>
    </cfRule>
    <cfRule type="cellIs" dxfId="1917" priority="2011" operator="equal">
      <formula>5</formula>
    </cfRule>
    <cfRule type="cellIs" dxfId="1916" priority="2012" operator="equal">
      <formula>4</formula>
    </cfRule>
    <cfRule type="cellIs" dxfId="1915" priority="2013" operator="equal">
      <formula>3</formula>
    </cfRule>
    <cfRule type="cellIs" dxfId="1914" priority="2014" operator="equal">
      <formula>2</formula>
    </cfRule>
    <cfRule type="cellIs" dxfId="1913" priority="2015" operator="equal">
      <formula>1</formula>
    </cfRule>
  </conditionalFormatting>
  <conditionalFormatting sqref="BC31:BC35">
    <cfRule type="cellIs" dxfId="1912" priority="300" operator="equal">
      <formula>11</formula>
    </cfRule>
    <cfRule type="cellIs" dxfId="1911" priority="301" operator="equal">
      <formula>""</formula>
    </cfRule>
    <cfRule type="cellIs" dxfId="1910" priority="302" operator="equal">
      <formula>0</formula>
    </cfRule>
    <cfRule type="cellIs" dxfId="1909" priority="303" operator="equal">
      <formula>1</formula>
    </cfRule>
    <cfRule type="cellIs" dxfId="1908" priority="304" operator="equal">
      <formula>10</formula>
    </cfRule>
    <cfRule type="cellIs" dxfId="1907" priority="305" operator="equal">
      <formula>9</formula>
    </cfRule>
    <cfRule type="cellIs" dxfId="1906" priority="306" operator="equal">
      <formula>8</formula>
    </cfRule>
    <cfRule type="cellIs" dxfId="1905" priority="307" operator="equal">
      <formula>7</formula>
    </cfRule>
    <cfRule type="cellIs" dxfId="1904" priority="308" operator="equal">
      <formula>5</formula>
    </cfRule>
    <cfRule type="cellIs" dxfId="1903" priority="309" operator="equal">
      <formula>4</formula>
    </cfRule>
    <cfRule type="cellIs" dxfId="1902" priority="310" operator="equal">
      <formula>3</formula>
    </cfRule>
    <cfRule type="cellIs" dxfId="1901" priority="311" operator="equal">
      <formula>2</formula>
    </cfRule>
    <cfRule type="cellIs" dxfId="1900" priority="312" operator="equal">
      <formula>1</formula>
    </cfRule>
  </conditionalFormatting>
  <conditionalFormatting sqref="BC30">
    <cfRule type="cellIs" dxfId="1899" priority="287" operator="equal">
      <formula>11</formula>
    </cfRule>
    <cfRule type="cellIs" dxfId="1898" priority="288" operator="equal">
      <formula>""</formula>
    </cfRule>
    <cfRule type="cellIs" dxfId="1897" priority="289" operator="equal">
      <formula>0</formula>
    </cfRule>
    <cfRule type="cellIs" dxfId="1896" priority="290" operator="equal">
      <formula>1</formula>
    </cfRule>
    <cfRule type="cellIs" dxfId="1895" priority="291" operator="equal">
      <formula>10</formula>
    </cfRule>
    <cfRule type="cellIs" dxfId="1894" priority="292" operator="equal">
      <formula>9</formula>
    </cfRule>
    <cfRule type="cellIs" dxfId="1893" priority="293" operator="equal">
      <formula>8</formula>
    </cfRule>
    <cfRule type="cellIs" dxfId="1892" priority="294" operator="equal">
      <formula>7</formula>
    </cfRule>
    <cfRule type="cellIs" dxfId="1891" priority="295" operator="equal">
      <formula>5</formula>
    </cfRule>
    <cfRule type="cellIs" dxfId="1890" priority="296" operator="equal">
      <formula>4</formula>
    </cfRule>
    <cfRule type="cellIs" dxfId="1889" priority="297" operator="equal">
      <formula>3</formula>
    </cfRule>
    <cfRule type="cellIs" dxfId="1888" priority="298" operator="equal">
      <formula>2</formula>
    </cfRule>
    <cfRule type="cellIs" dxfId="1887" priority="299" operator="equal">
      <formula>1</formula>
    </cfRule>
  </conditionalFormatting>
  <conditionalFormatting sqref="U17:U21">
    <cfRule type="cellIs" dxfId="1886" priority="1938" operator="equal">
      <formula>11</formula>
    </cfRule>
    <cfRule type="cellIs" dxfId="1885" priority="1939" operator="equal">
      <formula>""</formula>
    </cfRule>
    <cfRule type="cellIs" dxfId="1884" priority="1940" operator="equal">
      <formula>0</formula>
    </cfRule>
    <cfRule type="cellIs" dxfId="1883" priority="1941" operator="equal">
      <formula>1</formula>
    </cfRule>
    <cfRule type="cellIs" dxfId="1882" priority="1942" operator="equal">
      <formula>10</formula>
    </cfRule>
    <cfRule type="cellIs" dxfId="1881" priority="1943" operator="equal">
      <formula>9</formula>
    </cfRule>
    <cfRule type="cellIs" dxfId="1880" priority="1944" operator="equal">
      <formula>8</formula>
    </cfRule>
    <cfRule type="cellIs" dxfId="1879" priority="1945" operator="equal">
      <formula>7</formula>
    </cfRule>
    <cfRule type="cellIs" dxfId="1878" priority="1946" operator="equal">
      <formula>5</formula>
    </cfRule>
    <cfRule type="cellIs" dxfId="1877" priority="1947" operator="equal">
      <formula>4</formula>
    </cfRule>
    <cfRule type="cellIs" dxfId="1876" priority="1948" operator="equal">
      <formula>3</formula>
    </cfRule>
    <cfRule type="cellIs" dxfId="1875" priority="1949" operator="equal">
      <formula>2</formula>
    </cfRule>
    <cfRule type="cellIs" dxfId="1874" priority="1950" operator="equal">
      <formula>1</formula>
    </cfRule>
  </conditionalFormatting>
  <conditionalFormatting sqref="U16">
    <cfRule type="cellIs" dxfId="1873" priority="1925" operator="equal">
      <formula>11</formula>
    </cfRule>
    <cfRule type="cellIs" dxfId="1872" priority="1926" operator="equal">
      <formula>""</formula>
    </cfRule>
    <cfRule type="cellIs" dxfId="1871" priority="1927" operator="equal">
      <formula>0</formula>
    </cfRule>
    <cfRule type="cellIs" dxfId="1870" priority="1928" operator="equal">
      <formula>1</formula>
    </cfRule>
    <cfRule type="cellIs" dxfId="1869" priority="1929" operator="equal">
      <formula>10</formula>
    </cfRule>
    <cfRule type="cellIs" dxfId="1868" priority="1930" operator="equal">
      <formula>9</formula>
    </cfRule>
    <cfRule type="cellIs" dxfId="1867" priority="1931" operator="equal">
      <formula>8</formula>
    </cfRule>
    <cfRule type="cellIs" dxfId="1866" priority="1932" operator="equal">
      <formula>7</formula>
    </cfRule>
    <cfRule type="cellIs" dxfId="1865" priority="1933" operator="equal">
      <formula>5</formula>
    </cfRule>
    <cfRule type="cellIs" dxfId="1864" priority="1934" operator="equal">
      <formula>4</formula>
    </cfRule>
    <cfRule type="cellIs" dxfId="1863" priority="1935" operator="equal">
      <formula>3</formula>
    </cfRule>
    <cfRule type="cellIs" dxfId="1862" priority="1936" operator="equal">
      <formula>2</formula>
    </cfRule>
    <cfRule type="cellIs" dxfId="1861" priority="1937" operator="equal">
      <formula>1</formula>
    </cfRule>
  </conditionalFormatting>
  <conditionalFormatting sqref="W17:W21">
    <cfRule type="cellIs" dxfId="1860" priority="1912" operator="equal">
      <formula>11</formula>
    </cfRule>
    <cfRule type="cellIs" dxfId="1859" priority="1913" operator="equal">
      <formula>""</formula>
    </cfRule>
    <cfRule type="cellIs" dxfId="1858" priority="1914" operator="equal">
      <formula>0</formula>
    </cfRule>
    <cfRule type="cellIs" dxfId="1857" priority="1915" operator="equal">
      <formula>1</formula>
    </cfRule>
    <cfRule type="cellIs" dxfId="1856" priority="1916" operator="equal">
      <formula>10</formula>
    </cfRule>
    <cfRule type="cellIs" dxfId="1855" priority="1917" operator="equal">
      <formula>9</formula>
    </cfRule>
    <cfRule type="cellIs" dxfId="1854" priority="1918" operator="equal">
      <formula>8</formula>
    </cfRule>
    <cfRule type="cellIs" dxfId="1853" priority="1919" operator="equal">
      <formula>7</formula>
    </cfRule>
    <cfRule type="cellIs" dxfId="1852" priority="1920" operator="equal">
      <formula>5</formula>
    </cfRule>
    <cfRule type="cellIs" dxfId="1851" priority="1921" operator="equal">
      <formula>4</formula>
    </cfRule>
    <cfRule type="cellIs" dxfId="1850" priority="1922" operator="equal">
      <formula>3</formula>
    </cfRule>
    <cfRule type="cellIs" dxfId="1849" priority="1923" operator="equal">
      <formula>2</formula>
    </cfRule>
    <cfRule type="cellIs" dxfId="1848" priority="1924" operator="equal">
      <formula>1</formula>
    </cfRule>
  </conditionalFormatting>
  <conditionalFormatting sqref="W16">
    <cfRule type="cellIs" dxfId="1847" priority="1899" operator="equal">
      <formula>11</formula>
    </cfRule>
    <cfRule type="cellIs" dxfId="1846" priority="1900" operator="equal">
      <formula>""</formula>
    </cfRule>
    <cfRule type="cellIs" dxfId="1845" priority="1901" operator="equal">
      <formula>0</formula>
    </cfRule>
    <cfRule type="cellIs" dxfId="1844" priority="1902" operator="equal">
      <formula>1</formula>
    </cfRule>
    <cfRule type="cellIs" dxfId="1843" priority="1903" operator="equal">
      <formula>10</formula>
    </cfRule>
    <cfRule type="cellIs" dxfId="1842" priority="1904" operator="equal">
      <formula>9</formula>
    </cfRule>
    <cfRule type="cellIs" dxfId="1841" priority="1905" operator="equal">
      <formula>8</formula>
    </cfRule>
    <cfRule type="cellIs" dxfId="1840" priority="1906" operator="equal">
      <formula>7</formula>
    </cfRule>
    <cfRule type="cellIs" dxfId="1839" priority="1907" operator="equal">
      <formula>5</formula>
    </cfRule>
    <cfRule type="cellIs" dxfId="1838" priority="1908" operator="equal">
      <formula>4</formula>
    </cfRule>
    <cfRule type="cellIs" dxfId="1837" priority="1909" operator="equal">
      <formula>3</formula>
    </cfRule>
    <cfRule type="cellIs" dxfId="1836" priority="1910" operator="equal">
      <formula>2</formula>
    </cfRule>
    <cfRule type="cellIs" dxfId="1835" priority="1911" operator="equal">
      <formula>1</formula>
    </cfRule>
  </conditionalFormatting>
  <conditionalFormatting sqref="Y17:Y21">
    <cfRule type="cellIs" dxfId="1834" priority="1886" operator="equal">
      <formula>11</formula>
    </cfRule>
    <cfRule type="cellIs" dxfId="1833" priority="1887" operator="equal">
      <formula>""</formula>
    </cfRule>
    <cfRule type="cellIs" dxfId="1832" priority="1888" operator="equal">
      <formula>0</formula>
    </cfRule>
    <cfRule type="cellIs" dxfId="1831" priority="1889" operator="equal">
      <formula>1</formula>
    </cfRule>
    <cfRule type="cellIs" dxfId="1830" priority="1890" operator="equal">
      <formula>10</formula>
    </cfRule>
    <cfRule type="cellIs" dxfId="1829" priority="1891" operator="equal">
      <formula>9</formula>
    </cfRule>
    <cfRule type="cellIs" dxfId="1828" priority="1892" operator="equal">
      <formula>8</formula>
    </cfRule>
    <cfRule type="cellIs" dxfId="1827" priority="1893" operator="equal">
      <formula>7</formula>
    </cfRule>
    <cfRule type="cellIs" dxfId="1826" priority="1894" operator="equal">
      <formula>5</formula>
    </cfRule>
    <cfRule type="cellIs" dxfId="1825" priority="1895" operator="equal">
      <formula>4</formula>
    </cfRule>
    <cfRule type="cellIs" dxfId="1824" priority="1896" operator="equal">
      <formula>3</formula>
    </cfRule>
    <cfRule type="cellIs" dxfId="1823" priority="1897" operator="equal">
      <formula>2</formula>
    </cfRule>
    <cfRule type="cellIs" dxfId="1822" priority="1898" operator="equal">
      <formula>1</formula>
    </cfRule>
  </conditionalFormatting>
  <conditionalFormatting sqref="Y16">
    <cfRule type="cellIs" dxfId="1821" priority="1873" operator="equal">
      <formula>11</formula>
    </cfRule>
    <cfRule type="cellIs" dxfId="1820" priority="1874" operator="equal">
      <formula>""</formula>
    </cfRule>
    <cfRule type="cellIs" dxfId="1819" priority="1875" operator="equal">
      <formula>0</formula>
    </cfRule>
    <cfRule type="cellIs" dxfId="1818" priority="1876" operator="equal">
      <formula>1</formula>
    </cfRule>
    <cfRule type="cellIs" dxfId="1817" priority="1877" operator="equal">
      <formula>10</formula>
    </cfRule>
    <cfRule type="cellIs" dxfId="1816" priority="1878" operator="equal">
      <formula>9</formula>
    </cfRule>
    <cfRule type="cellIs" dxfId="1815" priority="1879" operator="equal">
      <formula>8</formula>
    </cfRule>
    <cfRule type="cellIs" dxfId="1814" priority="1880" operator="equal">
      <formula>7</formula>
    </cfRule>
    <cfRule type="cellIs" dxfId="1813" priority="1881" operator="equal">
      <formula>5</formula>
    </cfRule>
    <cfRule type="cellIs" dxfId="1812" priority="1882" operator="equal">
      <formula>4</formula>
    </cfRule>
    <cfRule type="cellIs" dxfId="1811" priority="1883" operator="equal">
      <formula>3</formula>
    </cfRule>
    <cfRule type="cellIs" dxfId="1810" priority="1884" operator="equal">
      <formula>2</formula>
    </cfRule>
    <cfRule type="cellIs" dxfId="1809" priority="1885" operator="equal">
      <formula>1</formula>
    </cfRule>
  </conditionalFormatting>
  <conditionalFormatting sqref="AA17:AA21">
    <cfRule type="cellIs" dxfId="1808" priority="1860" operator="equal">
      <formula>11</formula>
    </cfRule>
    <cfRule type="cellIs" dxfId="1807" priority="1861" operator="equal">
      <formula>""</formula>
    </cfRule>
    <cfRule type="cellIs" dxfId="1806" priority="1862" operator="equal">
      <formula>0</formula>
    </cfRule>
    <cfRule type="cellIs" dxfId="1805" priority="1863" operator="equal">
      <formula>1</formula>
    </cfRule>
    <cfRule type="cellIs" dxfId="1804" priority="1864" operator="equal">
      <formula>10</formula>
    </cfRule>
    <cfRule type="cellIs" dxfId="1803" priority="1865" operator="equal">
      <formula>9</formula>
    </cfRule>
    <cfRule type="cellIs" dxfId="1802" priority="1866" operator="equal">
      <formula>8</formula>
    </cfRule>
    <cfRule type="cellIs" dxfId="1801" priority="1867" operator="equal">
      <formula>7</formula>
    </cfRule>
    <cfRule type="cellIs" dxfId="1800" priority="1868" operator="equal">
      <formula>5</formula>
    </cfRule>
    <cfRule type="cellIs" dxfId="1799" priority="1869" operator="equal">
      <formula>4</formula>
    </cfRule>
    <cfRule type="cellIs" dxfId="1798" priority="1870" operator="equal">
      <formula>3</formula>
    </cfRule>
    <cfRule type="cellIs" dxfId="1797" priority="1871" operator="equal">
      <formula>2</formula>
    </cfRule>
    <cfRule type="cellIs" dxfId="1796" priority="1872" operator="equal">
      <formula>1</formula>
    </cfRule>
  </conditionalFormatting>
  <conditionalFormatting sqref="AA16">
    <cfRule type="cellIs" dxfId="1795" priority="1847" operator="equal">
      <formula>11</formula>
    </cfRule>
    <cfRule type="cellIs" dxfId="1794" priority="1848" operator="equal">
      <formula>""</formula>
    </cfRule>
    <cfRule type="cellIs" dxfId="1793" priority="1849" operator="equal">
      <formula>0</formula>
    </cfRule>
    <cfRule type="cellIs" dxfId="1792" priority="1850" operator="equal">
      <formula>1</formula>
    </cfRule>
    <cfRule type="cellIs" dxfId="1791" priority="1851" operator="equal">
      <formula>10</formula>
    </cfRule>
    <cfRule type="cellIs" dxfId="1790" priority="1852" operator="equal">
      <formula>9</formula>
    </cfRule>
    <cfRule type="cellIs" dxfId="1789" priority="1853" operator="equal">
      <formula>8</formula>
    </cfRule>
    <cfRule type="cellIs" dxfId="1788" priority="1854" operator="equal">
      <formula>7</formula>
    </cfRule>
    <cfRule type="cellIs" dxfId="1787" priority="1855" operator="equal">
      <formula>5</formula>
    </cfRule>
    <cfRule type="cellIs" dxfId="1786" priority="1856" operator="equal">
      <formula>4</formula>
    </cfRule>
    <cfRule type="cellIs" dxfId="1785" priority="1857" operator="equal">
      <formula>3</formula>
    </cfRule>
    <cfRule type="cellIs" dxfId="1784" priority="1858" operator="equal">
      <formula>2</formula>
    </cfRule>
    <cfRule type="cellIs" dxfId="1783" priority="1859" operator="equal">
      <formula>1</formula>
    </cfRule>
  </conditionalFormatting>
  <conditionalFormatting sqref="AC17:AC21">
    <cfRule type="cellIs" dxfId="1782" priority="1834" operator="equal">
      <formula>11</formula>
    </cfRule>
    <cfRule type="cellIs" dxfId="1781" priority="1835" operator="equal">
      <formula>""</formula>
    </cfRule>
    <cfRule type="cellIs" dxfId="1780" priority="1836" operator="equal">
      <formula>0</formula>
    </cfRule>
    <cfRule type="cellIs" dxfId="1779" priority="1837" operator="equal">
      <formula>1</formula>
    </cfRule>
    <cfRule type="cellIs" dxfId="1778" priority="1838" operator="equal">
      <formula>10</formula>
    </cfRule>
    <cfRule type="cellIs" dxfId="1777" priority="1839" operator="equal">
      <formula>9</formula>
    </cfRule>
    <cfRule type="cellIs" dxfId="1776" priority="1840" operator="equal">
      <formula>8</formula>
    </cfRule>
    <cfRule type="cellIs" dxfId="1775" priority="1841" operator="equal">
      <formula>7</formula>
    </cfRule>
    <cfRule type="cellIs" dxfId="1774" priority="1842" operator="equal">
      <formula>5</formula>
    </cfRule>
    <cfRule type="cellIs" dxfId="1773" priority="1843" operator="equal">
      <formula>4</formula>
    </cfRule>
    <cfRule type="cellIs" dxfId="1772" priority="1844" operator="equal">
      <formula>3</formula>
    </cfRule>
    <cfRule type="cellIs" dxfId="1771" priority="1845" operator="equal">
      <formula>2</formula>
    </cfRule>
    <cfRule type="cellIs" dxfId="1770" priority="1846" operator="equal">
      <formula>1</formula>
    </cfRule>
  </conditionalFormatting>
  <conditionalFormatting sqref="AC16">
    <cfRule type="cellIs" dxfId="1769" priority="1821" operator="equal">
      <formula>11</formula>
    </cfRule>
    <cfRule type="cellIs" dxfId="1768" priority="1822" operator="equal">
      <formula>""</formula>
    </cfRule>
    <cfRule type="cellIs" dxfId="1767" priority="1823" operator="equal">
      <formula>0</formula>
    </cfRule>
    <cfRule type="cellIs" dxfId="1766" priority="1824" operator="equal">
      <formula>1</formula>
    </cfRule>
    <cfRule type="cellIs" dxfId="1765" priority="1825" operator="equal">
      <formula>10</formula>
    </cfRule>
    <cfRule type="cellIs" dxfId="1764" priority="1826" operator="equal">
      <formula>9</formula>
    </cfRule>
    <cfRule type="cellIs" dxfId="1763" priority="1827" operator="equal">
      <formula>8</formula>
    </cfRule>
    <cfRule type="cellIs" dxfId="1762" priority="1828" operator="equal">
      <formula>7</formula>
    </cfRule>
    <cfRule type="cellIs" dxfId="1761" priority="1829" operator="equal">
      <formula>5</formula>
    </cfRule>
    <cfRule type="cellIs" dxfId="1760" priority="1830" operator="equal">
      <formula>4</formula>
    </cfRule>
    <cfRule type="cellIs" dxfId="1759" priority="1831" operator="equal">
      <formula>3</formula>
    </cfRule>
    <cfRule type="cellIs" dxfId="1758" priority="1832" operator="equal">
      <formula>2</formula>
    </cfRule>
    <cfRule type="cellIs" dxfId="1757" priority="1833" operator="equal">
      <formula>1</formula>
    </cfRule>
  </conditionalFormatting>
  <conditionalFormatting sqref="AE17:AE21">
    <cfRule type="cellIs" dxfId="1756" priority="1808" operator="equal">
      <formula>11</formula>
    </cfRule>
    <cfRule type="cellIs" dxfId="1755" priority="1809" operator="equal">
      <formula>""</formula>
    </cfRule>
    <cfRule type="cellIs" dxfId="1754" priority="1810" operator="equal">
      <formula>0</formula>
    </cfRule>
    <cfRule type="cellIs" dxfId="1753" priority="1811" operator="equal">
      <formula>1</formula>
    </cfRule>
    <cfRule type="cellIs" dxfId="1752" priority="1812" operator="equal">
      <formula>10</formula>
    </cfRule>
    <cfRule type="cellIs" dxfId="1751" priority="1813" operator="equal">
      <formula>9</formula>
    </cfRule>
    <cfRule type="cellIs" dxfId="1750" priority="1814" operator="equal">
      <formula>8</formula>
    </cfRule>
    <cfRule type="cellIs" dxfId="1749" priority="1815" operator="equal">
      <formula>7</formula>
    </cfRule>
    <cfRule type="cellIs" dxfId="1748" priority="1816" operator="equal">
      <formula>5</formula>
    </cfRule>
    <cfRule type="cellIs" dxfId="1747" priority="1817" operator="equal">
      <formula>4</formula>
    </cfRule>
    <cfRule type="cellIs" dxfId="1746" priority="1818" operator="equal">
      <formula>3</formula>
    </cfRule>
    <cfRule type="cellIs" dxfId="1745" priority="1819" operator="equal">
      <formula>2</formula>
    </cfRule>
    <cfRule type="cellIs" dxfId="1744" priority="1820" operator="equal">
      <formula>1</formula>
    </cfRule>
  </conditionalFormatting>
  <conditionalFormatting sqref="AE16">
    <cfRule type="cellIs" dxfId="1743" priority="1795" operator="equal">
      <formula>11</formula>
    </cfRule>
    <cfRule type="cellIs" dxfId="1742" priority="1796" operator="equal">
      <formula>""</formula>
    </cfRule>
    <cfRule type="cellIs" dxfId="1741" priority="1797" operator="equal">
      <formula>0</formula>
    </cfRule>
    <cfRule type="cellIs" dxfId="1740" priority="1798" operator="equal">
      <formula>1</formula>
    </cfRule>
    <cfRule type="cellIs" dxfId="1739" priority="1799" operator="equal">
      <formula>10</formula>
    </cfRule>
    <cfRule type="cellIs" dxfId="1738" priority="1800" operator="equal">
      <formula>9</formula>
    </cfRule>
    <cfRule type="cellIs" dxfId="1737" priority="1801" operator="equal">
      <formula>8</formula>
    </cfRule>
    <cfRule type="cellIs" dxfId="1736" priority="1802" operator="equal">
      <formula>7</formula>
    </cfRule>
    <cfRule type="cellIs" dxfId="1735" priority="1803" operator="equal">
      <formula>5</formula>
    </cfRule>
    <cfRule type="cellIs" dxfId="1734" priority="1804" operator="equal">
      <formula>4</formula>
    </cfRule>
    <cfRule type="cellIs" dxfId="1733" priority="1805" operator="equal">
      <formula>3</formula>
    </cfRule>
    <cfRule type="cellIs" dxfId="1732" priority="1806" operator="equal">
      <formula>2</formula>
    </cfRule>
    <cfRule type="cellIs" dxfId="1731" priority="1807" operator="equal">
      <formula>1</formula>
    </cfRule>
  </conditionalFormatting>
  <conditionalFormatting sqref="C17:C21">
    <cfRule type="cellIs" dxfId="1730" priority="1782" operator="equal">
      <formula>11</formula>
    </cfRule>
    <cfRule type="cellIs" dxfId="1729" priority="1783" operator="equal">
      <formula>""</formula>
    </cfRule>
    <cfRule type="cellIs" dxfId="1728" priority="1784" operator="equal">
      <formula>0</formula>
    </cfRule>
    <cfRule type="cellIs" dxfId="1727" priority="1785" operator="equal">
      <formula>1</formula>
    </cfRule>
    <cfRule type="cellIs" dxfId="1726" priority="1786" operator="equal">
      <formula>10</formula>
    </cfRule>
    <cfRule type="cellIs" dxfId="1725" priority="1787" operator="equal">
      <formula>9</formula>
    </cfRule>
    <cfRule type="cellIs" dxfId="1724" priority="1788" operator="equal">
      <formula>8</formula>
    </cfRule>
    <cfRule type="cellIs" dxfId="1723" priority="1789" operator="equal">
      <formula>7</formula>
    </cfRule>
    <cfRule type="cellIs" dxfId="1722" priority="1790" operator="equal">
      <formula>5</formula>
    </cfRule>
    <cfRule type="cellIs" dxfId="1721" priority="1791" operator="equal">
      <formula>4</formula>
    </cfRule>
    <cfRule type="cellIs" dxfId="1720" priority="1792" operator="equal">
      <formula>3</formula>
    </cfRule>
    <cfRule type="cellIs" dxfId="1719" priority="1793" operator="equal">
      <formula>2</formula>
    </cfRule>
    <cfRule type="cellIs" dxfId="1718" priority="1794" operator="equal">
      <formula>1</formula>
    </cfRule>
  </conditionalFormatting>
  <conditionalFormatting sqref="C16">
    <cfRule type="cellIs" dxfId="1717" priority="1769" operator="equal">
      <formula>11</formula>
    </cfRule>
    <cfRule type="cellIs" dxfId="1716" priority="1770" operator="equal">
      <formula>""</formula>
    </cfRule>
    <cfRule type="cellIs" dxfId="1715" priority="1771" operator="equal">
      <formula>0</formula>
    </cfRule>
    <cfRule type="cellIs" dxfId="1714" priority="1772" operator="equal">
      <formula>1</formula>
    </cfRule>
    <cfRule type="cellIs" dxfId="1713" priority="1773" operator="equal">
      <formula>10</formula>
    </cfRule>
    <cfRule type="cellIs" dxfId="1712" priority="1774" operator="equal">
      <formula>9</formula>
    </cfRule>
    <cfRule type="cellIs" dxfId="1711" priority="1775" operator="equal">
      <formula>8</formula>
    </cfRule>
    <cfRule type="cellIs" dxfId="1710" priority="1776" operator="equal">
      <formula>7</formula>
    </cfRule>
    <cfRule type="cellIs" dxfId="1709" priority="1777" operator="equal">
      <formula>5</formula>
    </cfRule>
    <cfRule type="cellIs" dxfId="1708" priority="1778" operator="equal">
      <formula>4</formula>
    </cfRule>
    <cfRule type="cellIs" dxfId="1707" priority="1779" operator="equal">
      <formula>3</formula>
    </cfRule>
    <cfRule type="cellIs" dxfId="1706" priority="1780" operator="equal">
      <formula>2</formula>
    </cfRule>
    <cfRule type="cellIs" dxfId="1705" priority="1781" operator="equal">
      <formula>1</formula>
    </cfRule>
  </conditionalFormatting>
  <conditionalFormatting sqref="E17:E21">
    <cfRule type="cellIs" dxfId="1704" priority="1756" operator="equal">
      <formula>11</formula>
    </cfRule>
    <cfRule type="cellIs" dxfId="1703" priority="1757" operator="equal">
      <formula>""</formula>
    </cfRule>
    <cfRule type="cellIs" dxfId="1702" priority="1758" operator="equal">
      <formula>0</formula>
    </cfRule>
    <cfRule type="cellIs" dxfId="1701" priority="1759" operator="equal">
      <formula>1</formula>
    </cfRule>
    <cfRule type="cellIs" dxfId="1700" priority="1760" operator="equal">
      <formula>10</formula>
    </cfRule>
    <cfRule type="cellIs" dxfId="1699" priority="1761" operator="equal">
      <formula>9</formula>
    </cfRule>
    <cfRule type="cellIs" dxfId="1698" priority="1762" operator="equal">
      <formula>8</formula>
    </cfRule>
    <cfRule type="cellIs" dxfId="1697" priority="1763" operator="equal">
      <formula>7</formula>
    </cfRule>
    <cfRule type="cellIs" dxfId="1696" priority="1764" operator="equal">
      <formula>5</formula>
    </cfRule>
    <cfRule type="cellIs" dxfId="1695" priority="1765" operator="equal">
      <formula>4</formula>
    </cfRule>
    <cfRule type="cellIs" dxfId="1694" priority="1766" operator="equal">
      <formula>3</formula>
    </cfRule>
    <cfRule type="cellIs" dxfId="1693" priority="1767" operator="equal">
      <formula>2</formula>
    </cfRule>
    <cfRule type="cellIs" dxfId="1692" priority="1768" operator="equal">
      <formula>1</formula>
    </cfRule>
  </conditionalFormatting>
  <conditionalFormatting sqref="E16">
    <cfRule type="cellIs" dxfId="1691" priority="1743" operator="equal">
      <formula>11</formula>
    </cfRule>
    <cfRule type="cellIs" dxfId="1690" priority="1744" operator="equal">
      <formula>""</formula>
    </cfRule>
    <cfRule type="cellIs" dxfId="1689" priority="1745" operator="equal">
      <formula>0</formula>
    </cfRule>
    <cfRule type="cellIs" dxfId="1688" priority="1746" operator="equal">
      <formula>1</formula>
    </cfRule>
    <cfRule type="cellIs" dxfId="1687" priority="1747" operator="equal">
      <formula>10</formula>
    </cfRule>
    <cfRule type="cellIs" dxfId="1686" priority="1748" operator="equal">
      <formula>9</formula>
    </cfRule>
    <cfRule type="cellIs" dxfId="1685" priority="1749" operator="equal">
      <formula>8</formula>
    </cfRule>
    <cfRule type="cellIs" dxfId="1684" priority="1750" operator="equal">
      <formula>7</formula>
    </cfRule>
    <cfRule type="cellIs" dxfId="1683" priority="1751" operator="equal">
      <formula>5</formula>
    </cfRule>
    <cfRule type="cellIs" dxfId="1682" priority="1752" operator="equal">
      <formula>4</formula>
    </cfRule>
    <cfRule type="cellIs" dxfId="1681" priority="1753" operator="equal">
      <formula>3</formula>
    </cfRule>
    <cfRule type="cellIs" dxfId="1680" priority="1754" operator="equal">
      <formula>2</formula>
    </cfRule>
    <cfRule type="cellIs" dxfId="1679" priority="1755" operator="equal">
      <formula>1</formula>
    </cfRule>
  </conditionalFormatting>
  <conditionalFormatting sqref="G17:G21">
    <cfRule type="cellIs" dxfId="1678" priority="1730" operator="equal">
      <formula>11</formula>
    </cfRule>
    <cfRule type="cellIs" dxfId="1677" priority="1731" operator="equal">
      <formula>""</formula>
    </cfRule>
    <cfRule type="cellIs" dxfId="1676" priority="1732" operator="equal">
      <formula>0</formula>
    </cfRule>
    <cfRule type="cellIs" dxfId="1675" priority="1733" operator="equal">
      <formula>1</formula>
    </cfRule>
    <cfRule type="cellIs" dxfId="1674" priority="1734" operator="equal">
      <formula>10</formula>
    </cfRule>
    <cfRule type="cellIs" dxfId="1673" priority="1735" operator="equal">
      <formula>9</formula>
    </cfRule>
    <cfRule type="cellIs" dxfId="1672" priority="1736" operator="equal">
      <formula>8</formula>
    </cfRule>
    <cfRule type="cellIs" dxfId="1671" priority="1737" operator="equal">
      <formula>7</formula>
    </cfRule>
    <cfRule type="cellIs" dxfId="1670" priority="1738" operator="equal">
      <formula>5</formula>
    </cfRule>
    <cfRule type="cellIs" dxfId="1669" priority="1739" operator="equal">
      <formula>4</formula>
    </cfRule>
    <cfRule type="cellIs" dxfId="1668" priority="1740" operator="equal">
      <formula>3</formula>
    </cfRule>
    <cfRule type="cellIs" dxfId="1667" priority="1741" operator="equal">
      <formula>2</formula>
    </cfRule>
    <cfRule type="cellIs" dxfId="1666" priority="1742" operator="equal">
      <formula>1</formula>
    </cfRule>
  </conditionalFormatting>
  <conditionalFormatting sqref="G16">
    <cfRule type="cellIs" dxfId="1665" priority="1717" operator="equal">
      <formula>11</formula>
    </cfRule>
    <cfRule type="cellIs" dxfId="1664" priority="1718" operator="equal">
      <formula>""</formula>
    </cfRule>
    <cfRule type="cellIs" dxfId="1663" priority="1719" operator="equal">
      <formula>0</formula>
    </cfRule>
    <cfRule type="cellIs" dxfId="1662" priority="1720" operator="equal">
      <formula>1</formula>
    </cfRule>
    <cfRule type="cellIs" dxfId="1661" priority="1721" operator="equal">
      <formula>10</formula>
    </cfRule>
    <cfRule type="cellIs" dxfId="1660" priority="1722" operator="equal">
      <formula>9</formula>
    </cfRule>
    <cfRule type="cellIs" dxfId="1659" priority="1723" operator="equal">
      <formula>8</formula>
    </cfRule>
    <cfRule type="cellIs" dxfId="1658" priority="1724" operator="equal">
      <formula>7</formula>
    </cfRule>
    <cfRule type="cellIs" dxfId="1657" priority="1725" operator="equal">
      <formula>5</formula>
    </cfRule>
    <cfRule type="cellIs" dxfId="1656" priority="1726" operator="equal">
      <formula>4</formula>
    </cfRule>
    <cfRule type="cellIs" dxfId="1655" priority="1727" operator="equal">
      <formula>3</formula>
    </cfRule>
    <cfRule type="cellIs" dxfId="1654" priority="1728" operator="equal">
      <formula>2</formula>
    </cfRule>
    <cfRule type="cellIs" dxfId="1653" priority="1729" operator="equal">
      <formula>1</formula>
    </cfRule>
  </conditionalFormatting>
  <conditionalFormatting sqref="I17:I21">
    <cfRule type="cellIs" dxfId="1652" priority="1704" operator="equal">
      <formula>11</formula>
    </cfRule>
    <cfRule type="cellIs" dxfId="1651" priority="1705" operator="equal">
      <formula>""</formula>
    </cfRule>
    <cfRule type="cellIs" dxfId="1650" priority="1706" operator="equal">
      <formula>0</formula>
    </cfRule>
    <cfRule type="cellIs" dxfId="1649" priority="1707" operator="equal">
      <formula>1</formula>
    </cfRule>
    <cfRule type="cellIs" dxfId="1648" priority="1708" operator="equal">
      <formula>10</formula>
    </cfRule>
    <cfRule type="cellIs" dxfId="1647" priority="1709" operator="equal">
      <formula>9</formula>
    </cfRule>
    <cfRule type="cellIs" dxfId="1646" priority="1710" operator="equal">
      <formula>8</formula>
    </cfRule>
    <cfRule type="cellIs" dxfId="1645" priority="1711" operator="equal">
      <formula>7</formula>
    </cfRule>
    <cfRule type="cellIs" dxfId="1644" priority="1712" operator="equal">
      <formula>5</formula>
    </cfRule>
    <cfRule type="cellIs" dxfId="1643" priority="1713" operator="equal">
      <formula>4</formula>
    </cfRule>
    <cfRule type="cellIs" dxfId="1642" priority="1714" operator="equal">
      <formula>3</formula>
    </cfRule>
    <cfRule type="cellIs" dxfId="1641" priority="1715" operator="equal">
      <formula>2</formula>
    </cfRule>
    <cfRule type="cellIs" dxfId="1640" priority="1716" operator="equal">
      <formula>1</formula>
    </cfRule>
  </conditionalFormatting>
  <conditionalFormatting sqref="I16">
    <cfRule type="cellIs" dxfId="1639" priority="1691" operator="equal">
      <formula>11</formula>
    </cfRule>
    <cfRule type="cellIs" dxfId="1638" priority="1692" operator="equal">
      <formula>""</formula>
    </cfRule>
    <cfRule type="cellIs" dxfId="1637" priority="1693" operator="equal">
      <formula>0</formula>
    </cfRule>
    <cfRule type="cellIs" dxfId="1636" priority="1694" operator="equal">
      <formula>1</formula>
    </cfRule>
    <cfRule type="cellIs" dxfId="1635" priority="1695" operator="equal">
      <formula>10</formula>
    </cfRule>
    <cfRule type="cellIs" dxfId="1634" priority="1696" operator="equal">
      <formula>9</formula>
    </cfRule>
    <cfRule type="cellIs" dxfId="1633" priority="1697" operator="equal">
      <formula>8</formula>
    </cfRule>
    <cfRule type="cellIs" dxfId="1632" priority="1698" operator="equal">
      <formula>7</formula>
    </cfRule>
    <cfRule type="cellIs" dxfId="1631" priority="1699" operator="equal">
      <formula>5</formula>
    </cfRule>
    <cfRule type="cellIs" dxfId="1630" priority="1700" operator="equal">
      <formula>4</formula>
    </cfRule>
    <cfRule type="cellIs" dxfId="1629" priority="1701" operator="equal">
      <formula>3</formula>
    </cfRule>
    <cfRule type="cellIs" dxfId="1628" priority="1702" operator="equal">
      <formula>2</formula>
    </cfRule>
    <cfRule type="cellIs" dxfId="1627" priority="1703" operator="equal">
      <formula>1</formula>
    </cfRule>
  </conditionalFormatting>
  <conditionalFormatting sqref="K17:K21">
    <cfRule type="cellIs" dxfId="1626" priority="1678" operator="equal">
      <formula>11</formula>
    </cfRule>
    <cfRule type="cellIs" dxfId="1625" priority="1679" operator="equal">
      <formula>""</formula>
    </cfRule>
    <cfRule type="cellIs" dxfId="1624" priority="1680" operator="equal">
      <formula>0</formula>
    </cfRule>
    <cfRule type="cellIs" dxfId="1623" priority="1681" operator="equal">
      <formula>1</formula>
    </cfRule>
    <cfRule type="cellIs" dxfId="1622" priority="1682" operator="equal">
      <formula>10</formula>
    </cfRule>
    <cfRule type="cellIs" dxfId="1621" priority="1683" operator="equal">
      <formula>9</formula>
    </cfRule>
    <cfRule type="cellIs" dxfId="1620" priority="1684" operator="equal">
      <formula>8</formula>
    </cfRule>
    <cfRule type="cellIs" dxfId="1619" priority="1685" operator="equal">
      <formula>7</formula>
    </cfRule>
    <cfRule type="cellIs" dxfId="1618" priority="1686" operator="equal">
      <formula>5</formula>
    </cfRule>
    <cfRule type="cellIs" dxfId="1617" priority="1687" operator="equal">
      <formula>4</formula>
    </cfRule>
    <cfRule type="cellIs" dxfId="1616" priority="1688" operator="equal">
      <formula>3</formula>
    </cfRule>
    <cfRule type="cellIs" dxfId="1615" priority="1689" operator="equal">
      <formula>2</formula>
    </cfRule>
    <cfRule type="cellIs" dxfId="1614" priority="1690" operator="equal">
      <formula>1</formula>
    </cfRule>
  </conditionalFormatting>
  <conditionalFormatting sqref="K16">
    <cfRule type="cellIs" dxfId="1613" priority="1665" operator="equal">
      <formula>11</formula>
    </cfRule>
    <cfRule type="cellIs" dxfId="1612" priority="1666" operator="equal">
      <formula>""</formula>
    </cfRule>
    <cfRule type="cellIs" dxfId="1611" priority="1667" operator="equal">
      <formula>0</formula>
    </cfRule>
    <cfRule type="cellIs" dxfId="1610" priority="1668" operator="equal">
      <formula>1</formula>
    </cfRule>
    <cfRule type="cellIs" dxfId="1609" priority="1669" operator="equal">
      <formula>10</formula>
    </cfRule>
    <cfRule type="cellIs" dxfId="1608" priority="1670" operator="equal">
      <formula>9</formula>
    </cfRule>
    <cfRule type="cellIs" dxfId="1607" priority="1671" operator="equal">
      <formula>8</formula>
    </cfRule>
    <cfRule type="cellIs" dxfId="1606" priority="1672" operator="equal">
      <formula>7</formula>
    </cfRule>
    <cfRule type="cellIs" dxfId="1605" priority="1673" operator="equal">
      <formula>5</formula>
    </cfRule>
    <cfRule type="cellIs" dxfId="1604" priority="1674" operator="equal">
      <formula>4</formula>
    </cfRule>
    <cfRule type="cellIs" dxfId="1603" priority="1675" operator="equal">
      <formula>3</formula>
    </cfRule>
    <cfRule type="cellIs" dxfId="1602" priority="1676" operator="equal">
      <formula>2</formula>
    </cfRule>
    <cfRule type="cellIs" dxfId="1601" priority="1677" operator="equal">
      <formula>1</formula>
    </cfRule>
  </conditionalFormatting>
  <conditionalFormatting sqref="M17:M21">
    <cfRule type="cellIs" dxfId="1600" priority="1652" operator="equal">
      <formula>11</formula>
    </cfRule>
    <cfRule type="cellIs" dxfId="1599" priority="1653" operator="equal">
      <formula>""</formula>
    </cfRule>
    <cfRule type="cellIs" dxfId="1598" priority="1654" operator="equal">
      <formula>0</formula>
    </cfRule>
    <cfRule type="cellIs" dxfId="1597" priority="1655" operator="equal">
      <formula>1</formula>
    </cfRule>
    <cfRule type="cellIs" dxfId="1596" priority="1656" operator="equal">
      <formula>10</formula>
    </cfRule>
    <cfRule type="cellIs" dxfId="1595" priority="1657" operator="equal">
      <formula>9</formula>
    </cfRule>
    <cfRule type="cellIs" dxfId="1594" priority="1658" operator="equal">
      <formula>8</formula>
    </cfRule>
    <cfRule type="cellIs" dxfId="1593" priority="1659" operator="equal">
      <formula>7</formula>
    </cfRule>
    <cfRule type="cellIs" dxfId="1592" priority="1660" operator="equal">
      <formula>5</formula>
    </cfRule>
    <cfRule type="cellIs" dxfId="1591" priority="1661" operator="equal">
      <formula>4</formula>
    </cfRule>
    <cfRule type="cellIs" dxfId="1590" priority="1662" operator="equal">
      <formula>3</formula>
    </cfRule>
    <cfRule type="cellIs" dxfId="1589" priority="1663" operator="equal">
      <formula>2</formula>
    </cfRule>
    <cfRule type="cellIs" dxfId="1588" priority="1664" operator="equal">
      <formula>1</formula>
    </cfRule>
  </conditionalFormatting>
  <conditionalFormatting sqref="M16">
    <cfRule type="cellIs" dxfId="1587" priority="1639" operator="equal">
      <formula>11</formula>
    </cfRule>
    <cfRule type="cellIs" dxfId="1586" priority="1640" operator="equal">
      <formula>""</formula>
    </cfRule>
    <cfRule type="cellIs" dxfId="1585" priority="1641" operator="equal">
      <formula>0</formula>
    </cfRule>
    <cfRule type="cellIs" dxfId="1584" priority="1642" operator="equal">
      <formula>1</formula>
    </cfRule>
    <cfRule type="cellIs" dxfId="1583" priority="1643" operator="equal">
      <formula>10</formula>
    </cfRule>
    <cfRule type="cellIs" dxfId="1582" priority="1644" operator="equal">
      <formula>9</formula>
    </cfRule>
    <cfRule type="cellIs" dxfId="1581" priority="1645" operator="equal">
      <formula>8</formula>
    </cfRule>
    <cfRule type="cellIs" dxfId="1580" priority="1646" operator="equal">
      <formula>7</formula>
    </cfRule>
    <cfRule type="cellIs" dxfId="1579" priority="1647" operator="equal">
      <formula>5</formula>
    </cfRule>
    <cfRule type="cellIs" dxfId="1578" priority="1648" operator="equal">
      <formula>4</formula>
    </cfRule>
    <cfRule type="cellIs" dxfId="1577" priority="1649" operator="equal">
      <formula>3</formula>
    </cfRule>
    <cfRule type="cellIs" dxfId="1576" priority="1650" operator="equal">
      <formula>2</formula>
    </cfRule>
    <cfRule type="cellIs" dxfId="1575" priority="1651" operator="equal">
      <formula>1</formula>
    </cfRule>
  </conditionalFormatting>
  <conditionalFormatting sqref="Q24:Q28">
    <cfRule type="cellIs" dxfId="1574" priority="1626" operator="equal">
      <formula>11</formula>
    </cfRule>
    <cfRule type="cellIs" dxfId="1573" priority="1627" operator="equal">
      <formula>""</formula>
    </cfRule>
    <cfRule type="cellIs" dxfId="1572" priority="1628" operator="equal">
      <formula>0</formula>
    </cfRule>
    <cfRule type="cellIs" dxfId="1571" priority="1629" operator="equal">
      <formula>1</formula>
    </cfRule>
    <cfRule type="cellIs" dxfId="1570" priority="1630" operator="equal">
      <formula>10</formula>
    </cfRule>
    <cfRule type="cellIs" dxfId="1569" priority="1631" operator="equal">
      <formula>9</formula>
    </cfRule>
    <cfRule type="cellIs" dxfId="1568" priority="1632" operator="equal">
      <formula>8</formula>
    </cfRule>
    <cfRule type="cellIs" dxfId="1567" priority="1633" operator="equal">
      <formula>7</formula>
    </cfRule>
    <cfRule type="cellIs" dxfId="1566" priority="1634" operator="equal">
      <formula>5</formula>
    </cfRule>
    <cfRule type="cellIs" dxfId="1565" priority="1635" operator="equal">
      <formula>4</formula>
    </cfRule>
    <cfRule type="cellIs" dxfId="1564" priority="1636" operator="equal">
      <formula>3</formula>
    </cfRule>
    <cfRule type="cellIs" dxfId="1563" priority="1637" operator="equal">
      <formula>2</formula>
    </cfRule>
    <cfRule type="cellIs" dxfId="1562" priority="1638" operator="equal">
      <formula>1</formula>
    </cfRule>
  </conditionalFormatting>
  <conditionalFormatting sqref="Q23">
    <cfRule type="cellIs" dxfId="1561" priority="1613" operator="equal">
      <formula>11</formula>
    </cfRule>
    <cfRule type="cellIs" dxfId="1560" priority="1614" operator="equal">
      <formula>""</formula>
    </cfRule>
    <cfRule type="cellIs" dxfId="1559" priority="1615" operator="equal">
      <formula>0</formula>
    </cfRule>
    <cfRule type="cellIs" dxfId="1558" priority="1616" operator="equal">
      <formula>1</formula>
    </cfRule>
    <cfRule type="cellIs" dxfId="1557" priority="1617" operator="equal">
      <formula>10</formula>
    </cfRule>
    <cfRule type="cellIs" dxfId="1556" priority="1618" operator="equal">
      <formula>9</formula>
    </cfRule>
    <cfRule type="cellIs" dxfId="1555" priority="1619" operator="equal">
      <formula>8</formula>
    </cfRule>
    <cfRule type="cellIs" dxfId="1554" priority="1620" operator="equal">
      <formula>7</formula>
    </cfRule>
    <cfRule type="cellIs" dxfId="1553" priority="1621" operator="equal">
      <formula>5</formula>
    </cfRule>
    <cfRule type="cellIs" dxfId="1552" priority="1622" operator="equal">
      <formula>4</formula>
    </cfRule>
    <cfRule type="cellIs" dxfId="1551" priority="1623" operator="equal">
      <formula>3</formula>
    </cfRule>
    <cfRule type="cellIs" dxfId="1550" priority="1624" operator="equal">
      <formula>2</formula>
    </cfRule>
    <cfRule type="cellIs" dxfId="1549" priority="1625" operator="equal">
      <formula>1</formula>
    </cfRule>
  </conditionalFormatting>
  <conditionalFormatting sqref="S24:S28">
    <cfRule type="cellIs" dxfId="1548" priority="1600" operator="equal">
      <formula>11</formula>
    </cfRule>
    <cfRule type="cellIs" dxfId="1547" priority="1601" operator="equal">
      <formula>""</formula>
    </cfRule>
    <cfRule type="cellIs" dxfId="1546" priority="1602" operator="equal">
      <formula>0</formula>
    </cfRule>
    <cfRule type="cellIs" dxfId="1545" priority="1603" operator="equal">
      <formula>1</formula>
    </cfRule>
    <cfRule type="cellIs" dxfId="1544" priority="1604" operator="equal">
      <formula>10</formula>
    </cfRule>
    <cfRule type="cellIs" dxfId="1543" priority="1605" operator="equal">
      <formula>9</formula>
    </cfRule>
    <cfRule type="cellIs" dxfId="1542" priority="1606" operator="equal">
      <formula>8</formula>
    </cfRule>
    <cfRule type="cellIs" dxfId="1541" priority="1607" operator="equal">
      <formula>7</formula>
    </cfRule>
    <cfRule type="cellIs" dxfId="1540" priority="1608" operator="equal">
      <formula>5</formula>
    </cfRule>
    <cfRule type="cellIs" dxfId="1539" priority="1609" operator="equal">
      <formula>4</formula>
    </cfRule>
    <cfRule type="cellIs" dxfId="1538" priority="1610" operator="equal">
      <formula>3</formula>
    </cfRule>
    <cfRule type="cellIs" dxfId="1537" priority="1611" operator="equal">
      <formula>2</formula>
    </cfRule>
    <cfRule type="cellIs" dxfId="1536" priority="1612" operator="equal">
      <formula>1</formula>
    </cfRule>
  </conditionalFormatting>
  <conditionalFormatting sqref="S23">
    <cfRule type="cellIs" dxfId="1535" priority="1587" operator="equal">
      <formula>11</formula>
    </cfRule>
    <cfRule type="cellIs" dxfId="1534" priority="1588" operator="equal">
      <formula>""</formula>
    </cfRule>
    <cfRule type="cellIs" dxfId="1533" priority="1589" operator="equal">
      <formula>0</formula>
    </cfRule>
    <cfRule type="cellIs" dxfId="1532" priority="1590" operator="equal">
      <formula>1</formula>
    </cfRule>
    <cfRule type="cellIs" dxfId="1531" priority="1591" operator="equal">
      <formula>10</formula>
    </cfRule>
    <cfRule type="cellIs" dxfId="1530" priority="1592" operator="equal">
      <formula>9</formula>
    </cfRule>
    <cfRule type="cellIs" dxfId="1529" priority="1593" operator="equal">
      <formula>8</formula>
    </cfRule>
    <cfRule type="cellIs" dxfId="1528" priority="1594" operator="equal">
      <formula>7</formula>
    </cfRule>
    <cfRule type="cellIs" dxfId="1527" priority="1595" operator="equal">
      <formula>5</formula>
    </cfRule>
    <cfRule type="cellIs" dxfId="1526" priority="1596" operator="equal">
      <formula>4</formula>
    </cfRule>
    <cfRule type="cellIs" dxfId="1525" priority="1597" operator="equal">
      <formula>3</formula>
    </cfRule>
    <cfRule type="cellIs" dxfId="1524" priority="1598" operator="equal">
      <formula>2</formula>
    </cfRule>
    <cfRule type="cellIs" dxfId="1523" priority="1599" operator="equal">
      <formula>1</formula>
    </cfRule>
  </conditionalFormatting>
  <conditionalFormatting sqref="U24:U28">
    <cfRule type="cellIs" dxfId="1522" priority="1574" operator="equal">
      <formula>11</formula>
    </cfRule>
    <cfRule type="cellIs" dxfId="1521" priority="1575" operator="equal">
      <formula>""</formula>
    </cfRule>
    <cfRule type="cellIs" dxfId="1520" priority="1576" operator="equal">
      <formula>0</formula>
    </cfRule>
    <cfRule type="cellIs" dxfId="1519" priority="1577" operator="equal">
      <formula>1</formula>
    </cfRule>
    <cfRule type="cellIs" dxfId="1518" priority="1578" operator="equal">
      <formula>10</formula>
    </cfRule>
    <cfRule type="cellIs" dxfId="1517" priority="1579" operator="equal">
      <formula>9</formula>
    </cfRule>
    <cfRule type="cellIs" dxfId="1516" priority="1580" operator="equal">
      <formula>8</formula>
    </cfRule>
    <cfRule type="cellIs" dxfId="1515" priority="1581" operator="equal">
      <formula>7</formula>
    </cfRule>
    <cfRule type="cellIs" dxfId="1514" priority="1582" operator="equal">
      <formula>5</formula>
    </cfRule>
    <cfRule type="cellIs" dxfId="1513" priority="1583" operator="equal">
      <formula>4</formula>
    </cfRule>
    <cfRule type="cellIs" dxfId="1512" priority="1584" operator="equal">
      <formula>3</formula>
    </cfRule>
    <cfRule type="cellIs" dxfId="1511" priority="1585" operator="equal">
      <formula>2</formula>
    </cfRule>
    <cfRule type="cellIs" dxfId="1510" priority="1586" operator="equal">
      <formula>1</formula>
    </cfRule>
  </conditionalFormatting>
  <conditionalFormatting sqref="U23">
    <cfRule type="cellIs" dxfId="1509" priority="1561" operator="equal">
      <formula>11</formula>
    </cfRule>
    <cfRule type="cellIs" dxfId="1508" priority="1562" operator="equal">
      <formula>""</formula>
    </cfRule>
    <cfRule type="cellIs" dxfId="1507" priority="1563" operator="equal">
      <formula>0</formula>
    </cfRule>
    <cfRule type="cellIs" dxfId="1506" priority="1564" operator="equal">
      <formula>1</formula>
    </cfRule>
    <cfRule type="cellIs" dxfId="1505" priority="1565" operator="equal">
      <formula>10</formula>
    </cfRule>
    <cfRule type="cellIs" dxfId="1504" priority="1566" operator="equal">
      <formula>9</formula>
    </cfRule>
    <cfRule type="cellIs" dxfId="1503" priority="1567" operator="equal">
      <formula>8</formula>
    </cfRule>
    <cfRule type="cellIs" dxfId="1502" priority="1568" operator="equal">
      <formula>7</formula>
    </cfRule>
    <cfRule type="cellIs" dxfId="1501" priority="1569" operator="equal">
      <formula>5</formula>
    </cfRule>
    <cfRule type="cellIs" dxfId="1500" priority="1570" operator="equal">
      <formula>4</formula>
    </cfRule>
    <cfRule type="cellIs" dxfId="1499" priority="1571" operator="equal">
      <formula>3</formula>
    </cfRule>
    <cfRule type="cellIs" dxfId="1498" priority="1572" operator="equal">
      <formula>2</formula>
    </cfRule>
    <cfRule type="cellIs" dxfId="1497" priority="1573" operator="equal">
      <formula>1</formula>
    </cfRule>
  </conditionalFormatting>
  <conditionalFormatting sqref="W24:W28">
    <cfRule type="cellIs" dxfId="1496" priority="1548" operator="equal">
      <formula>11</formula>
    </cfRule>
    <cfRule type="cellIs" dxfId="1495" priority="1549" operator="equal">
      <formula>""</formula>
    </cfRule>
    <cfRule type="cellIs" dxfId="1494" priority="1550" operator="equal">
      <formula>0</formula>
    </cfRule>
    <cfRule type="cellIs" dxfId="1493" priority="1551" operator="equal">
      <formula>1</formula>
    </cfRule>
    <cfRule type="cellIs" dxfId="1492" priority="1552" operator="equal">
      <formula>10</formula>
    </cfRule>
    <cfRule type="cellIs" dxfId="1491" priority="1553" operator="equal">
      <formula>9</formula>
    </cfRule>
    <cfRule type="cellIs" dxfId="1490" priority="1554" operator="equal">
      <formula>8</formula>
    </cfRule>
    <cfRule type="cellIs" dxfId="1489" priority="1555" operator="equal">
      <formula>7</formula>
    </cfRule>
    <cfRule type="cellIs" dxfId="1488" priority="1556" operator="equal">
      <formula>5</formula>
    </cfRule>
    <cfRule type="cellIs" dxfId="1487" priority="1557" operator="equal">
      <formula>4</formula>
    </cfRule>
    <cfRule type="cellIs" dxfId="1486" priority="1558" operator="equal">
      <formula>3</formula>
    </cfRule>
    <cfRule type="cellIs" dxfId="1485" priority="1559" operator="equal">
      <formula>2</formula>
    </cfRule>
    <cfRule type="cellIs" dxfId="1484" priority="1560" operator="equal">
      <formula>1</formula>
    </cfRule>
  </conditionalFormatting>
  <conditionalFormatting sqref="W23">
    <cfRule type="cellIs" dxfId="1483" priority="1535" operator="equal">
      <formula>11</formula>
    </cfRule>
    <cfRule type="cellIs" dxfId="1482" priority="1536" operator="equal">
      <formula>""</formula>
    </cfRule>
    <cfRule type="cellIs" dxfId="1481" priority="1537" operator="equal">
      <formula>0</formula>
    </cfRule>
    <cfRule type="cellIs" dxfId="1480" priority="1538" operator="equal">
      <formula>1</formula>
    </cfRule>
    <cfRule type="cellIs" dxfId="1479" priority="1539" operator="equal">
      <formula>10</formula>
    </cfRule>
    <cfRule type="cellIs" dxfId="1478" priority="1540" operator="equal">
      <formula>9</formula>
    </cfRule>
    <cfRule type="cellIs" dxfId="1477" priority="1541" operator="equal">
      <formula>8</formula>
    </cfRule>
    <cfRule type="cellIs" dxfId="1476" priority="1542" operator="equal">
      <formula>7</formula>
    </cfRule>
    <cfRule type="cellIs" dxfId="1475" priority="1543" operator="equal">
      <formula>5</formula>
    </cfRule>
    <cfRule type="cellIs" dxfId="1474" priority="1544" operator="equal">
      <formula>4</formula>
    </cfRule>
    <cfRule type="cellIs" dxfId="1473" priority="1545" operator="equal">
      <formula>3</formula>
    </cfRule>
    <cfRule type="cellIs" dxfId="1472" priority="1546" operator="equal">
      <formula>2</formula>
    </cfRule>
    <cfRule type="cellIs" dxfId="1471" priority="1547" operator="equal">
      <formula>1</formula>
    </cfRule>
  </conditionalFormatting>
  <conditionalFormatting sqref="Y24:Y28">
    <cfRule type="cellIs" dxfId="1470" priority="1522" operator="equal">
      <formula>11</formula>
    </cfRule>
    <cfRule type="cellIs" dxfId="1469" priority="1523" operator="equal">
      <formula>""</formula>
    </cfRule>
    <cfRule type="cellIs" dxfId="1468" priority="1524" operator="equal">
      <formula>0</formula>
    </cfRule>
    <cfRule type="cellIs" dxfId="1467" priority="1525" operator="equal">
      <formula>1</formula>
    </cfRule>
    <cfRule type="cellIs" dxfId="1466" priority="1526" operator="equal">
      <formula>10</formula>
    </cfRule>
    <cfRule type="cellIs" dxfId="1465" priority="1527" operator="equal">
      <formula>9</formula>
    </cfRule>
    <cfRule type="cellIs" dxfId="1464" priority="1528" operator="equal">
      <formula>8</formula>
    </cfRule>
    <cfRule type="cellIs" dxfId="1463" priority="1529" operator="equal">
      <formula>7</formula>
    </cfRule>
    <cfRule type="cellIs" dxfId="1462" priority="1530" operator="equal">
      <formula>5</formula>
    </cfRule>
    <cfRule type="cellIs" dxfId="1461" priority="1531" operator="equal">
      <formula>4</formula>
    </cfRule>
    <cfRule type="cellIs" dxfId="1460" priority="1532" operator="equal">
      <formula>3</formula>
    </cfRule>
    <cfRule type="cellIs" dxfId="1459" priority="1533" operator="equal">
      <formula>2</formula>
    </cfRule>
    <cfRule type="cellIs" dxfId="1458" priority="1534" operator="equal">
      <formula>1</formula>
    </cfRule>
  </conditionalFormatting>
  <conditionalFormatting sqref="Y23">
    <cfRule type="cellIs" dxfId="1457" priority="1509" operator="equal">
      <formula>11</formula>
    </cfRule>
    <cfRule type="cellIs" dxfId="1456" priority="1510" operator="equal">
      <formula>""</formula>
    </cfRule>
    <cfRule type="cellIs" dxfId="1455" priority="1511" operator="equal">
      <formula>0</formula>
    </cfRule>
    <cfRule type="cellIs" dxfId="1454" priority="1512" operator="equal">
      <formula>1</formula>
    </cfRule>
    <cfRule type="cellIs" dxfId="1453" priority="1513" operator="equal">
      <formula>10</formula>
    </cfRule>
    <cfRule type="cellIs" dxfId="1452" priority="1514" operator="equal">
      <formula>9</formula>
    </cfRule>
    <cfRule type="cellIs" dxfId="1451" priority="1515" operator="equal">
      <formula>8</formula>
    </cfRule>
    <cfRule type="cellIs" dxfId="1450" priority="1516" operator="equal">
      <formula>7</formula>
    </cfRule>
    <cfRule type="cellIs" dxfId="1449" priority="1517" operator="equal">
      <formula>5</formula>
    </cfRule>
    <cfRule type="cellIs" dxfId="1448" priority="1518" operator="equal">
      <formula>4</formula>
    </cfRule>
    <cfRule type="cellIs" dxfId="1447" priority="1519" operator="equal">
      <formula>3</formula>
    </cfRule>
    <cfRule type="cellIs" dxfId="1446" priority="1520" operator="equal">
      <formula>2</formula>
    </cfRule>
    <cfRule type="cellIs" dxfId="1445" priority="1521" operator="equal">
      <formula>1</formula>
    </cfRule>
  </conditionalFormatting>
  <conditionalFormatting sqref="AA24:AA28">
    <cfRule type="cellIs" dxfId="1444" priority="1496" operator="equal">
      <formula>11</formula>
    </cfRule>
    <cfRule type="cellIs" dxfId="1443" priority="1497" operator="equal">
      <formula>""</formula>
    </cfRule>
    <cfRule type="cellIs" dxfId="1442" priority="1498" operator="equal">
      <formula>0</formula>
    </cfRule>
    <cfRule type="cellIs" dxfId="1441" priority="1499" operator="equal">
      <formula>1</formula>
    </cfRule>
    <cfRule type="cellIs" dxfId="1440" priority="1500" operator="equal">
      <formula>10</formula>
    </cfRule>
    <cfRule type="cellIs" dxfId="1439" priority="1501" operator="equal">
      <formula>9</formula>
    </cfRule>
    <cfRule type="cellIs" dxfId="1438" priority="1502" operator="equal">
      <formula>8</formula>
    </cfRule>
    <cfRule type="cellIs" dxfId="1437" priority="1503" operator="equal">
      <formula>7</formula>
    </cfRule>
    <cfRule type="cellIs" dxfId="1436" priority="1504" operator="equal">
      <formula>5</formula>
    </cfRule>
    <cfRule type="cellIs" dxfId="1435" priority="1505" operator="equal">
      <formula>4</formula>
    </cfRule>
    <cfRule type="cellIs" dxfId="1434" priority="1506" operator="equal">
      <formula>3</formula>
    </cfRule>
    <cfRule type="cellIs" dxfId="1433" priority="1507" operator="equal">
      <formula>2</formula>
    </cfRule>
    <cfRule type="cellIs" dxfId="1432" priority="1508" operator="equal">
      <formula>1</formula>
    </cfRule>
  </conditionalFormatting>
  <conditionalFormatting sqref="AA23">
    <cfRule type="cellIs" dxfId="1431" priority="1483" operator="equal">
      <formula>11</formula>
    </cfRule>
    <cfRule type="cellIs" dxfId="1430" priority="1484" operator="equal">
      <formula>""</formula>
    </cfRule>
    <cfRule type="cellIs" dxfId="1429" priority="1485" operator="equal">
      <formula>0</formula>
    </cfRule>
    <cfRule type="cellIs" dxfId="1428" priority="1486" operator="equal">
      <formula>1</formula>
    </cfRule>
    <cfRule type="cellIs" dxfId="1427" priority="1487" operator="equal">
      <formula>10</formula>
    </cfRule>
    <cfRule type="cellIs" dxfId="1426" priority="1488" operator="equal">
      <formula>9</formula>
    </cfRule>
    <cfRule type="cellIs" dxfId="1425" priority="1489" operator="equal">
      <formula>8</formula>
    </cfRule>
    <cfRule type="cellIs" dxfId="1424" priority="1490" operator="equal">
      <formula>7</formula>
    </cfRule>
    <cfRule type="cellIs" dxfId="1423" priority="1491" operator="equal">
      <formula>5</formula>
    </cfRule>
    <cfRule type="cellIs" dxfId="1422" priority="1492" operator="equal">
      <formula>4</formula>
    </cfRule>
    <cfRule type="cellIs" dxfId="1421" priority="1493" operator="equal">
      <formula>3</formula>
    </cfRule>
    <cfRule type="cellIs" dxfId="1420" priority="1494" operator="equal">
      <formula>2</formula>
    </cfRule>
    <cfRule type="cellIs" dxfId="1419" priority="1495" operator="equal">
      <formula>1</formula>
    </cfRule>
  </conditionalFormatting>
  <conditionalFormatting sqref="AC24:AC28">
    <cfRule type="cellIs" dxfId="1418" priority="1470" operator="equal">
      <formula>11</formula>
    </cfRule>
    <cfRule type="cellIs" dxfId="1417" priority="1471" operator="equal">
      <formula>""</formula>
    </cfRule>
    <cfRule type="cellIs" dxfId="1416" priority="1472" operator="equal">
      <formula>0</formula>
    </cfRule>
    <cfRule type="cellIs" dxfId="1415" priority="1473" operator="equal">
      <formula>1</formula>
    </cfRule>
    <cfRule type="cellIs" dxfId="1414" priority="1474" operator="equal">
      <formula>10</formula>
    </cfRule>
    <cfRule type="cellIs" dxfId="1413" priority="1475" operator="equal">
      <formula>9</formula>
    </cfRule>
    <cfRule type="cellIs" dxfId="1412" priority="1476" operator="equal">
      <formula>8</formula>
    </cfRule>
    <cfRule type="cellIs" dxfId="1411" priority="1477" operator="equal">
      <formula>7</formula>
    </cfRule>
    <cfRule type="cellIs" dxfId="1410" priority="1478" operator="equal">
      <formula>5</formula>
    </cfRule>
    <cfRule type="cellIs" dxfId="1409" priority="1479" operator="equal">
      <formula>4</formula>
    </cfRule>
    <cfRule type="cellIs" dxfId="1408" priority="1480" operator="equal">
      <formula>3</formula>
    </cfRule>
    <cfRule type="cellIs" dxfId="1407" priority="1481" operator="equal">
      <formula>2</formula>
    </cfRule>
    <cfRule type="cellIs" dxfId="1406" priority="1482" operator="equal">
      <formula>1</formula>
    </cfRule>
  </conditionalFormatting>
  <conditionalFormatting sqref="AC23">
    <cfRule type="cellIs" dxfId="1405" priority="1457" operator="equal">
      <formula>11</formula>
    </cfRule>
    <cfRule type="cellIs" dxfId="1404" priority="1458" operator="equal">
      <formula>""</formula>
    </cfRule>
    <cfRule type="cellIs" dxfId="1403" priority="1459" operator="equal">
      <formula>0</formula>
    </cfRule>
    <cfRule type="cellIs" dxfId="1402" priority="1460" operator="equal">
      <formula>1</formula>
    </cfRule>
    <cfRule type="cellIs" dxfId="1401" priority="1461" operator="equal">
      <formula>10</formula>
    </cfRule>
    <cfRule type="cellIs" dxfId="1400" priority="1462" operator="equal">
      <formula>9</formula>
    </cfRule>
    <cfRule type="cellIs" dxfId="1399" priority="1463" operator="equal">
      <formula>8</formula>
    </cfRule>
    <cfRule type="cellIs" dxfId="1398" priority="1464" operator="equal">
      <formula>7</formula>
    </cfRule>
    <cfRule type="cellIs" dxfId="1397" priority="1465" operator="equal">
      <formula>5</formula>
    </cfRule>
    <cfRule type="cellIs" dxfId="1396" priority="1466" operator="equal">
      <formula>4</formula>
    </cfRule>
    <cfRule type="cellIs" dxfId="1395" priority="1467" operator="equal">
      <formula>3</formula>
    </cfRule>
    <cfRule type="cellIs" dxfId="1394" priority="1468" operator="equal">
      <formula>2</formula>
    </cfRule>
    <cfRule type="cellIs" dxfId="1393" priority="1469" operator="equal">
      <formula>1</formula>
    </cfRule>
  </conditionalFormatting>
  <conditionalFormatting sqref="AE24:AE28">
    <cfRule type="cellIs" dxfId="1392" priority="1444" operator="equal">
      <formula>11</formula>
    </cfRule>
    <cfRule type="cellIs" dxfId="1391" priority="1445" operator="equal">
      <formula>""</formula>
    </cfRule>
    <cfRule type="cellIs" dxfId="1390" priority="1446" operator="equal">
      <formula>0</formula>
    </cfRule>
    <cfRule type="cellIs" dxfId="1389" priority="1447" operator="equal">
      <formula>1</formula>
    </cfRule>
    <cfRule type="cellIs" dxfId="1388" priority="1448" operator="equal">
      <formula>10</formula>
    </cfRule>
    <cfRule type="cellIs" dxfId="1387" priority="1449" operator="equal">
      <formula>9</formula>
    </cfRule>
    <cfRule type="cellIs" dxfId="1386" priority="1450" operator="equal">
      <formula>8</formula>
    </cfRule>
    <cfRule type="cellIs" dxfId="1385" priority="1451" operator="equal">
      <formula>7</formula>
    </cfRule>
    <cfRule type="cellIs" dxfId="1384" priority="1452" operator="equal">
      <formula>5</formula>
    </cfRule>
    <cfRule type="cellIs" dxfId="1383" priority="1453" operator="equal">
      <formula>4</formula>
    </cfRule>
    <cfRule type="cellIs" dxfId="1382" priority="1454" operator="equal">
      <formula>3</formula>
    </cfRule>
    <cfRule type="cellIs" dxfId="1381" priority="1455" operator="equal">
      <formula>2</formula>
    </cfRule>
    <cfRule type="cellIs" dxfId="1380" priority="1456" operator="equal">
      <formula>1</formula>
    </cfRule>
  </conditionalFormatting>
  <conditionalFormatting sqref="AE23">
    <cfRule type="cellIs" dxfId="1379" priority="1431" operator="equal">
      <formula>11</formula>
    </cfRule>
    <cfRule type="cellIs" dxfId="1378" priority="1432" operator="equal">
      <formula>""</formula>
    </cfRule>
    <cfRule type="cellIs" dxfId="1377" priority="1433" operator="equal">
      <formula>0</formula>
    </cfRule>
    <cfRule type="cellIs" dxfId="1376" priority="1434" operator="equal">
      <formula>1</formula>
    </cfRule>
    <cfRule type="cellIs" dxfId="1375" priority="1435" operator="equal">
      <formula>10</formula>
    </cfRule>
    <cfRule type="cellIs" dxfId="1374" priority="1436" operator="equal">
      <formula>9</formula>
    </cfRule>
    <cfRule type="cellIs" dxfId="1373" priority="1437" operator="equal">
      <formula>8</formula>
    </cfRule>
    <cfRule type="cellIs" dxfId="1372" priority="1438" operator="equal">
      <formula>7</formula>
    </cfRule>
    <cfRule type="cellIs" dxfId="1371" priority="1439" operator="equal">
      <formula>5</formula>
    </cfRule>
    <cfRule type="cellIs" dxfId="1370" priority="1440" operator="equal">
      <formula>4</formula>
    </cfRule>
    <cfRule type="cellIs" dxfId="1369" priority="1441" operator="equal">
      <formula>3</formula>
    </cfRule>
    <cfRule type="cellIs" dxfId="1368" priority="1442" operator="equal">
      <formula>2</formula>
    </cfRule>
    <cfRule type="cellIs" dxfId="1367" priority="1443" operator="equal">
      <formula>1</formula>
    </cfRule>
  </conditionalFormatting>
  <conditionalFormatting sqref="Q31:Q35">
    <cfRule type="cellIs" dxfId="1366" priority="1418" operator="equal">
      <formula>11</formula>
    </cfRule>
    <cfRule type="cellIs" dxfId="1365" priority="1419" operator="equal">
      <formula>""</formula>
    </cfRule>
    <cfRule type="cellIs" dxfId="1364" priority="1420" operator="equal">
      <formula>0</formula>
    </cfRule>
    <cfRule type="cellIs" dxfId="1363" priority="1421" operator="equal">
      <formula>1</formula>
    </cfRule>
    <cfRule type="cellIs" dxfId="1362" priority="1422" operator="equal">
      <formula>10</formula>
    </cfRule>
    <cfRule type="cellIs" dxfId="1361" priority="1423" operator="equal">
      <formula>9</formula>
    </cfRule>
    <cfRule type="cellIs" dxfId="1360" priority="1424" operator="equal">
      <formula>8</formula>
    </cfRule>
    <cfRule type="cellIs" dxfId="1359" priority="1425" operator="equal">
      <formula>7</formula>
    </cfRule>
    <cfRule type="cellIs" dxfId="1358" priority="1426" operator="equal">
      <formula>5</formula>
    </cfRule>
    <cfRule type="cellIs" dxfId="1357" priority="1427" operator="equal">
      <formula>4</formula>
    </cfRule>
    <cfRule type="cellIs" dxfId="1356" priority="1428" operator="equal">
      <formula>3</formula>
    </cfRule>
    <cfRule type="cellIs" dxfId="1355" priority="1429" operator="equal">
      <formula>2</formula>
    </cfRule>
    <cfRule type="cellIs" dxfId="1354" priority="1430" operator="equal">
      <formula>1</formula>
    </cfRule>
  </conditionalFormatting>
  <conditionalFormatting sqref="Q30">
    <cfRule type="cellIs" dxfId="1353" priority="1405" operator="equal">
      <formula>11</formula>
    </cfRule>
    <cfRule type="cellIs" dxfId="1352" priority="1406" operator="equal">
      <formula>""</formula>
    </cfRule>
    <cfRule type="cellIs" dxfId="1351" priority="1407" operator="equal">
      <formula>0</formula>
    </cfRule>
    <cfRule type="cellIs" dxfId="1350" priority="1408" operator="equal">
      <formula>1</formula>
    </cfRule>
    <cfRule type="cellIs" dxfId="1349" priority="1409" operator="equal">
      <formula>10</formula>
    </cfRule>
    <cfRule type="cellIs" dxfId="1348" priority="1410" operator="equal">
      <formula>9</formula>
    </cfRule>
    <cfRule type="cellIs" dxfId="1347" priority="1411" operator="equal">
      <formula>8</formula>
    </cfRule>
    <cfRule type="cellIs" dxfId="1346" priority="1412" operator="equal">
      <formula>7</formula>
    </cfRule>
    <cfRule type="cellIs" dxfId="1345" priority="1413" operator="equal">
      <formula>5</formula>
    </cfRule>
    <cfRule type="cellIs" dxfId="1344" priority="1414" operator="equal">
      <formula>4</formula>
    </cfRule>
    <cfRule type="cellIs" dxfId="1343" priority="1415" operator="equal">
      <formula>3</formula>
    </cfRule>
    <cfRule type="cellIs" dxfId="1342" priority="1416" operator="equal">
      <formula>2</formula>
    </cfRule>
    <cfRule type="cellIs" dxfId="1341" priority="1417" operator="equal">
      <formula>1</formula>
    </cfRule>
  </conditionalFormatting>
  <conditionalFormatting sqref="S31:S35">
    <cfRule type="cellIs" dxfId="1340" priority="1392" operator="equal">
      <formula>11</formula>
    </cfRule>
    <cfRule type="cellIs" dxfId="1339" priority="1393" operator="equal">
      <formula>""</formula>
    </cfRule>
    <cfRule type="cellIs" dxfId="1338" priority="1394" operator="equal">
      <formula>0</formula>
    </cfRule>
    <cfRule type="cellIs" dxfId="1337" priority="1395" operator="equal">
      <formula>1</formula>
    </cfRule>
    <cfRule type="cellIs" dxfId="1336" priority="1396" operator="equal">
      <formula>10</formula>
    </cfRule>
    <cfRule type="cellIs" dxfId="1335" priority="1397" operator="equal">
      <formula>9</formula>
    </cfRule>
    <cfRule type="cellIs" dxfId="1334" priority="1398" operator="equal">
      <formula>8</formula>
    </cfRule>
    <cfRule type="cellIs" dxfId="1333" priority="1399" operator="equal">
      <formula>7</formula>
    </cfRule>
    <cfRule type="cellIs" dxfId="1332" priority="1400" operator="equal">
      <formula>5</formula>
    </cfRule>
    <cfRule type="cellIs" dxfId="1331" priority="1401" operator="equal">
      <formula>4</formula>
    </cfRule>
    <cfRule type="cellIs" dxfId="1330" priority="1402" operator="equal">
      <formula>3</formula>
    </cfRule>
    <cfRule type="cellIs" dxfId="1329" priority="1403" operator="equal">
      <formula>2</formula>
    </cfRule>
    <cfRule type="cellIs" dxfId="1328" priority="1404" operator="equal">
      <formula>1</formula>
    </cfRule>
  </conditionalFormatting>
  <conditionalFormatting sqref="S30">
    <cfRule type="cellIs" dxfId="1327" priority="1379" operator="equal">
      <formula>11</formula>
    </cfRule>
    <cfRule type="cellIs" dxfId="1326" priority="1380" operator="equal">
      <formula>""</formula>
    </cfRule>
    <cfRule type="cellIs" dxfId="1325" priority="1381" operator="equal">
      <formula>0</formula>
    </cfRule>
    <cfRule type="cellIs" dxfId="1324" priority="1382" operator="equal">
      <formula>1</formula>
    </cfRule>
    <cfRule type="cellIs" dxfId="1323" priority="1383" operator="equal">
      <formula>10</formula>
    </cfRule>
    <cfRule type="cellIs" dxfId="1322" priority="1384" operator="equal">
      <formula>9</formula>
    </cfRule>
    <cfRule type="cellIs" dxfId="1321" priority="1385" operator="equal">
      <formula>8</formula>
    </cfRule>
    <cfRule type="cellIs" dxfId="1320" priority="1386" operator="equal">
      <formula>7</formula>
    </cfRule>
    <cfRule type="cellIs" dxfId="1319" priority="1387" operator="equal">
      <formula>5</formula>
    </cfRule>
    <cfRule type="cellIs" dxfId="1318" priority="1388" operator="equal">
      <formula>4</formula>
    </cfRule>
    <cfRule type="cellIs" dxfId="1317" priority="1389" operator="equal">
      <formula>3</formula>
    </cfRule>
    <cfRule type="cellIs" dxfId="1316" priority="1390" operator="equal">
      <formula>2</formula>
    </cfRule>
    <cfRule type="cellIs" dxfId="1315" priority="1391" operator="equal">
      <formula>1</formula>
    </cfRule>
  </conditionalFormatting>
  <conditionalFormatting sqref="U38:U42">
    <cfRule type="cellIs" dxfId="1314" priority="1366" operator="equal">
      <formula>11</formula>
    </cfRule>
    <cfRule type="cellIs" dxfId="1313" priority="1367" operator="equal">
      <formula>""</formula>
    </cfRule>
    <cfRule type="cellIs" dxfId="1312" priority="1368" operator="equal">
      <formula>0</formula>
    </cfRule>
    <cfRule type="cellIs" dxfId="1311" priority="1369" operator="equal">
      <formula>1</formula>
    </cfRule>
    <cfRule type="cellIs" dxfId="1310" priority="1370" operator="equal">
      <formula>10</formula>
    </cfRule>
    <cfRule type="cellIs" dxfId="1309" priority="1371" operator="equal">
      <formula>9</formula>
    </cfRule>
    <cfRule type="cellIs" dxfId="1308" priority="1372" operator="equal">
      <formula>8</formula>
    </cfRule>
    <cfRule type="cellIs" dxfId="1307" priority="1373" operator="equal">
      <formula>7</formula>
    </cfRule>
    <cfRule type="cellIs" dxfId="1306" priority="1374" operator="equal">
      <formula>5</formula>
    </cfRule>
    <cfRule type="cellIs" dxfId="1305" priority="1375" operator="equal">
      <formula>4</formula>
    </cfRule>
    <cfRule type="cellIs" dxfId="1304" priority="1376" operator="equal">
      <formula>3</formula>
    </cfRule>
    <cfRule type="cellIs" dxfId="1303" priority="1377" operator="equal">
      <formula>2</formula>
    </cfRule>
    <cfRule type="cellIs" dxfId="1302" priority="1378" operator="equal">
      <formula>1</formula>
    </cfRule>
  </conditionalFormatting>
  <conditionalFormatting sqref="U37">
    <cfRule type="cellIs" dxfId="1301" priority="1353" operator="equal">
      <formula>11</formula>
    </cfRule>
    <cfRule type="cellIs" dxfId="1300" priority="1354" operator="equal">
      <formula>""</formula>
    </cfRule>
    <cfRule type="cellIs" dxfId="1299" priority="1355" operator="equal">
      <formula>0</formula>
    </cfRule>
    <cfRule type="cellIs" dxfId="1298" priority="1356" operator="equal">
      <formula>1</formula>
    </cfRule>
    <cfRule type="cellIs" dxfId="1297" priority="1357" operator="equal">
      <formula>10</formula>
    </cfRule>
    <cfRule type="cellIs" dxfId="1296" priority="1358" operator="equal">
      <formula>9</formula>
    </cfRule>
    <cfRule type="cellIs" dxfId="1295" priority="1359" operator="equal">
      <formula>8</formula>
    </cfRule>
    <cfRule type="cellIs" dxfId="1294" priority="1360" operator="equal">
      <formula>7</formula>
    </cfRule>
    <cfRule type="cellIs" dxfId="1293" priority="1361" operator="equal">
      <formula>5</formula>
    </cfRule>
    <cfRule type="cellIs" dxfId="1292" priority="1362" operator="equal">
      <formula>4</formula>
    </cfRule>
    <cfRule type="cellIs" dxfId="1291" priority="1363" operator="equal">
      <formula>3</formula>
    </cfRule>
    <cfRule type="cellIs" dxfId="1290" priority="1364" operator="equal">
      <formula>2</formula>
    </cfRule>
    <cfRule type="cellIs" dxfId="1289" priority="1365" operator="equal">
      <formula>1</formula>
    </cfRule>
  </conditionalFormatting>
  <conditionalFormatting sqref="W38:W42">
    <cfRule type="cellIs" dxfId="1288" priority="1340" operator="equal">
      <formula>11</formula>
    </cfRule>
    <cfRule type="cellIs" dxfId="1287" priority="1341" operator="equal">
      <formula>""</formula>
    </cfRule>
    <cfRule type="cellIs" dxfId="1286" priority="1342" operator="equal">
      <formula>0</formula>
    </cfRule>
    <cfRule type="cellIs" dxfId="1285" priority="1343" operator="equal">
      <formula>1</formula>
    </cfRule>
    <cfRule type="cellIs" dxfId="1284" priority="1344" operator="equal">
      <formula>10</formula>
    </cfRule>
    <cfRule type="cellIs" dxfId="1283" priority="1345" operator="equal">
      <formula>9</formula>
    </cfRule>
    <cfRule type="cellIs" dxfId="1282" priority="1346" operator="equal">
      <formula>8</formula>
    </cfRule>
    <cfRule type="cellIs" dxfId="1281" priority="1347" operator="equal">
      <formula>7</formula>
    </cfRule>
    <cfRule type="cellIs" dxfId="1280" priority="1348" operator="equal">
      <formula>5</formula>
    </cfRule>
    <cfRule type="cellIs" dxfId="1279" priority="1349" operator="equal">
      <formula>4</formula>
    </cfRule>
    <cfRule type="cellIs" dxfId="1278" priority="1350" operator="equal">
      <formula>3</formula>
    </cfRule>
    <cfRule type="cellIs" dxfId="1277" priority="1351" operator="equal">
      <formula>2</formula>
    </cfRule>
    <cfRule type="cellIs" dxfId="1276" priority="1352" operator="equal">
      <formula>1</formula>
    </cfRule>
  </conditionalFormatting>
  <conditionalFormatting sqref="W37">
    <cfRule type="cellIs" dxfId="1275" priority="1327" operator="equal">
      <formula>11</formula>
    </cfRule>
    <cfRule type="cellIs" dxfId="1274" priority="1328" operator="equal">
      <formula>""</formula>
    </cfRule>
    <cfRule type="cellIs" dxfId="1273" priority="1329" operator="equal">
      <formula>0</formula>
    </cfRule>
    <cfRule type="cellIs" dxfId="1272" priority="1330" operator="equal">
      <formula>1</formula>
    </cfRule>
    <cfRule type="cellIs" dxfId="1271" priority="1331" operator="equal">
      <formula>10</formula>
    </cfRule>
    <cfRule type="cellIs" dxfId="1270" priority="1332" operator="equal">
      <formula>9</formula>
    </cfRule>
    <cfRule type="cellIs" dxfId="1269" priority="1333" operator="equal">
      <formula>8</formula>
    </cfRule>
    <cfRule type="cellIs" dxfId="1268" priority="1334" operator="equal">
      <formula>7</formula>
    </cfRule>
    <cfRule type="cellIs" dxfId="1267" priority="1335" operator="equal">
      <formula>5</formula>
    </cfRule>
    <cfRule type="cellIs" dxfId="1266" priority="1336" operator="equal">
      <formula>4</formula>
    </cfRule>
    <cfRule type="cellIs" dxfId="1265" priority="1337" operator="equal">
      <formula>3</formula>
    </cfRule>
    <cfRule type="cellIs" dxfId="1264" priority="1338" operator="equal">
      <formula>2</formula>
    </cfRule>
    <cfRule type="cellIs" dxfId="1263" priority="1339" operator="equal">
      <formula>1</formula>
    </cfRule>
  </conditionalFormatting>
  <conditionalFormatting sqref="Y31:Y35">
    <cfRule type="cellIs" dxfId="1262" priority="1314" operator="equal">
      <formula>11</formula>
    </cfRule>
    <cfRule type="cellIs" dxfId="1261" priority="1315" operator="equal">
      <formula>""</formula>
    </cfRule>
    <cfRule type="cellIs" dxfId="1260" priority="1316" operator="equal">
      <formula>0</formula>
    </cfRule>
    <cfRule type="cellIs" dxfId="1259" priority="1317" operator="equal">
      <formula>1</formula>
    </cfRule>
    <cfRule type="cellIs" dxfId="1258" priority="1318" operator="equal">
      <formula>10</formula>
    </cfRule>
    <cfRule type="cellIs" dxfId="1257" priority="1319" operator="equal">
      <formula>9</formula>
    </cfRule>
    <cfRule type="cellIs" dxfId="1256" priority="1320" operator="equal">
      <formula>8</formula>
    </cfRule>
    <cfRule type="cellIs" dxfId="1255" priority="1321" operator="equal">
      <formula>7</formula>
    </cfRule>
    <cfRule type="cellIs" dxfId="1254" priority="1322" operator="equal">
      <formula>5</formula>
    </cfRule>
    <cfRule type="cellIs" dxfId="1253" priority="1323" operator="equal">
      <formula>4</formula>
    </cfRule>
    <cfRule type="cellIs" dxfId="1252" priority="1324" operator="equal">
      <formula>3</formula>
    </cfRule>
    <cfRule type="cellIs" dxfId="1251" priority="1325" operator="equal">
      <formula>2</formula>
    </cfRule>
    <cfRule type="cellIs" dxfId="1250" priority="1326" operator="equal">
      <formula>1</formula>
    </cfRule>
  </conditionalFormatting>
  <conditionalFormatting sqref="Y30">
    <cfRule type="cellIs" dxfId="1249" priority="1301" operator="equal">
      <formula>11</formula>
    </cfRule>
    <cfRule type="cellIs" dxfId="1248" priority="1302" operator="equal">
      <formula>""</formula>
    </cfRule>
    <cfRule type="cellIs" dxfId="1247" priority="1303" operator="equal">
      <formula>0</formula>
    </cfRule>
    <cfRule type="cellIs" dxfId="1246" priority="1304" operator="equal">
      <formula>1</formula>
    </cfRule>
    <cfRule type="cellIs" dxfId="1245" priority="1305" operator="equal">
      <formula>10</formula>
    </cfRule>
    <cfRule type="cellIs" dxfId="1244" priority="1306" operator="equal">
      <formula>9</formula>
    </cfRule>
    <cfRule type="cellIs" dxfId="1243" priority="1307" operator="equal">
      <formula>8</formula>
    </cfRule>
    <cfRule type="cellIs" dxfId="1242" priority="1308" operator="equal">
      <formula>7</formula>
    </cfRule>
    <cfRule type="cellIs" dxfId="1241" priority="1309" operator="equal">
      <formula>5</formula>
    </cfRule>
    <cfRule type="cellIs" dxfId="1240" priority="1310" operator="equal">
      <formula>4</formula>
    </cfRule>
    <cfRule type="cellIs" dxfId="1239" priority="1311" operator="equal">
      <formula>3</formula>
    </cfRule>
    <cfRule type="cellIs" dxfId="1238" priority="1312" operator="equal">
      <formula>2</formula>
    </cfRule>
    <cfRule type="cellIs" dxfId="1237" priority="1313" operator="equal">
      <formula>1</formula>
    </cfRule>
  </conditionalFormatting>
  <conditionalFormatting sqref="AA31:AA35">
    <cfRule type="cellIs" dxfId="1236" priority="1288" operator="equal">
      <formula>11</formula>
    </cfRule>
    <cfRule type="cellIs" dxfId="1235" priority="1289" operator="equal">
      <formula>""</formula>
    </cfRule>
    <cfRule type="cellIs" dxfId="1234" priority="1290" operator="equal">
      <formula>0</formula>
    </cfRule>
    <cfRule type="cellIs" dxfId="1233" priority="1291" operator="equal">
      <formula>1</formula>
    </cfRule>
    <cfRule type="cellIs" dxfId="1232" priority="1292" operator="equal">
      <formula>10</formula>
    </cfRule>
    <cfRule type="cellIs" dxfId="1231" priority="1293" operator="equal">
      <formula>9</formula>
    </cfRule>
    <cfRule type="cellIs" dxfId="1230" priority="1294" operator="equal">
      <formula>8</formula>
    </cfRule>
    <cfRule type="cellIs" dxfId="1229" priority="1295" operator="equal">
      <formula>7</formula>
    </cfRule>
    <cfRule type="cellIs" dxfId="1228" priority="1296" operator="equal">
      <formula>5</formula>
    </cfRule>
    <cfRule type="cellIs" dxfId="1227" priority="1297" operator="equal">
      <formula>4</formula>
    </cfRule>
    <cfRule type="cellIs" dxfId="1226" priority="1298" operator="equal">
      <formula>3</formula>
    </cfRule>
    <cfRule type="cellIs" dxfId="1225" priority="1299" operator="equal">
      <formula>2</formula>
    </cfRule>
    <cfRule type="cellIs" dxfId="1224" priority="1300" operator="equal">
      <formula>1</formula>
    </cfRule>
  </conditionalFormatting>
  <conditionalFormatting sqref="AA30">
    <cfRule type="cellIs" dxfId="1223" priority="1275" operator="equal">
      <formula>11</formula>
    </cfRule>
    <cfRule type="cellIs" dxfId="1222" priority="1276" operator="equal">
      <formula>""</formula>
    </cfRule>
    <cfRule type="cellIs" dxfId="1221" priority="1277" operator="equal">
      <formula>0</formula>
    </cfRule>
    <cfRule type="cellIs" dxfId="1220" priority="1278" operator="equal">
      <formula>1</formula>
    </cfRule>
    <cfRule type="cellIs" dxfId="1219" priority="1279" operator="equal">
      <formula>10</formula>
    </cfRule>
    <cfRule type="cellIs" dxfId="1218" priority="1280" operator="equal">
      <formula>9</formula>
    </cfRule>
    <cfRule type="cellIs" dxfId="1217" priority="1281" operator="equal">
      <formula>8</formula>
    </cfRule>
    <cfRule type="cellIs" dxfId="1216" priority="1282" operator="equal">
      <formula>7</formula>
    </cfRule>
    <cfRule type="cellIs" dxfId="1215" priority="1283" operator="equal">
      <formula>5</formula>
    </cfRule>
    <cfRule type="cellIs" dxfId="1214" priority="1284" operator="equal">
      <formula>4</formula>
    </cfRule>
    <cfRule type="cellIs" dxfId="1213" priority="1285" operator="equal">
      <formula>3</formula>
    </cfRule>
    <cfRule type="cellIs" dxfId="1212" priority="1286" operator="equal">
      <formula>2</formula>
    </cfRule>
    <cfRule type="cellIs" dxfId="1211" priority="1287" operator="equal">
      <formula>1</formula>
    </cfRule>
  </conditionalFormatting>
  <conditionalFormatting sqref="AC31:AC35">
    <cfRule type="cellIs" dxfId="1210" priority="1262" operator="equal">
      <formula>11</formula>
    </cfRule>
    <cfRule type="cellIs" dxfId="1209" priority="1263" operator="equal">
      <formula>""</formula>
    </cfRule>
    <cfRule type="cellIs" dxfId="1208" priority="1264" operator="equal">
      <formula>0</formula>
    </cfRule>
    <cfRule type="cellIs" dxfId="1207" priority="1265" operator="equal">
      <formula>1</formula>
    </cfRule>
    <cfRule type="cellIs" dxfId="1206" priority="1266" operator="equal">
      <formula>10</formula>
    </cfRule>
    <cfRule type="cellIs" dxfId="1205" priority="1267" operator="equal">
      <formula>9</formula>
    </cfRule>
    <cfRule type="cellIs" dxfId="1204" priority="1268" operator="equal">
      <formula>8</formula>
    </cfRule>
    <cfRule type="cellIs" dxfId="1203" priority="1269" operator="equal">
      <formula>7</formula>
    </cfRule>
    <cfRule type="cellIs" dxfId="1202" priority="1270" operator="equal">
      <formula>5</formula>
    </cfRule>
    <cfRule type="cellIs" dxfId="1201" priority="1271" operator="equal">
      <formula>4</formula>
    </cfRule>
    <cfRule type="cellIs" dxfId="1200" priority="1272" operator="equal">
      <formula>3</formula>
    </cfRule>
    <cfRule type="cellIs" dxfId="1199" priority="1273" operator="equal">
      <formula>2</formula>
    </cfRule>
    <cfRule type="cellIs" dxfId="1198" priority="1274" operator="equal">
      <formula>1</formula>
    </cfRule>
  </conditionalFormatting>
  <conditionalFormatting sqref="AC30">
    <cfRule type="cellIs" dxfId="1197" priority="1249" operator="equal">
      <formula>11</formula>
    </cfRule>
    <cfRule type="cellIs" dxfId="1196" priority="1250" operator="equal">
      <formula>""</formula>
    </cfRule>
    <cfRule type="cellIs" dxfId="1195" priority="1251" operator="equal">
      <formula>0</formula>
    </cfRule>
    <cfRule type="cellIs" dxfId="1194" priority="1252" operator="equal">
      <formula>1</formula>
    </cfRule>
    <cfRule type="cellIs" dxfId="1193" priority="1253" operator="equal">
      <formula>10</formula>
    </cfRule>
    <cfRule type="cellIs" dxfId="1192" priority="1254" operator="equal">
      <formula>9</formula>
    </cfRule>
    <cfRule type="cellIs" dxfId="1191" priority="1255" operator="equal">
      <formula>8</formula>
    </cfRule>
    <cfRule type="cellIs" dxfId="1190" priority="1256" operator="equal">
      <formula>7</formula>
    </cfRule>
    <cfRule type="cellIs" dxfId="1189" priority="1257" operator="equal">
      <formula>5</formula>
    </cfRule>
    <cfRule type="cellIs" dxfId="1188" priority="1258" operator="equal">
      <formula>4</formula>
    </cfRule>
    <cfRule type="cellIs" dxfId="1187" priority="1259" operator="equal">
      <formula>3</formula>
    </cfRule>
    <cfRule type="cellIs" dxfId="1186" priority="1260" operator="equal">
      <formula>2</formula>
    </cfRule>
    <cfRule type="cellIs" dxfId="1185" priority="1261" operator="equal">
      <formula>1</formula>
    </cfRule>
  </conditionalFormatting>
  <conditionalFormatting sqref="AE31:AE35">
    <cfRule type="cellIs" dxfId="1184" priority="1236" operator="equal">
      <formula>11</formula>
    </cfRule>
    <cfRule type="cellIs" dxfId="1183" priority="1237" operator="equal">
      <formula>""</formula>
    </cfRule>
    <cfRule type="cellIs" dxfId="1182" priority="1238" operator="equal">
      <formula>0</formula>
    </cfRule>
    <cfRule type="cellIs" dxfId="1181" priority="1239" operator="equal">
      <formula>1</formula>
    </cfRule>
    <cfRule type="cellIs" dxfId="1180" priority="1240" operator="equal">
      <formula>10</formula>
    </cfRule>
    <cfRule type="cellIs" dxfId="1179" priority="1241" operator="equal">
      <formula>9</formula>
    </cfRule>
    <cfRule type="cellIs" dxfId="1178" priority="1242" operator="equal">
      <formula>8</formula>
    </cfRule>
    <cfRule type="cellIs" dxfId="1177" priority="1243" operator="equal">
      <formula>7</formula>
    </cfRule>
    <cfRule type="cellIs" dxfId="1176" priority="1244" operator="equal">
      <formula>5</formula>
    </cfRule>
    <cfRule type="cellIs" dxfId="1175" priority="1245" operator="equal">
      <formula>4</formula>
    </cfRule>
    <cfRule type="cellIs" dxfId="1174" priority="1246" operator="equal">
      <formula>3</formula>
    </cfRule>
    <cfRule type="cellIs" dxfId="1173" priority="1247" operator="equal">
      <formula>2</formula>
    </cfRule>
    <cfRule type="cellIs" dxfId="1172" priority="1248" operator="equal">
      <formula>1</formula>
    </cfRule>
  </conditionalFormatting>
  <conditionalFormatting sqref="AE30">
    <cfRule type="cellIs" dxfId="1171" priority="1223" operator="equal">
      <formula>11</formula>
    </cfRule>
    <cfRule type="cellIs" dxfId="1170" priority="1224" operator="equal">
      <formula>""</formula>
    </cfRule>
    <cfRule type="cellIs" dxfId="1169" priority="1225" operator="equal">
      <formula>0</formula>
    </cfRule>
    <cfRule type="cellIs" dxfId="1168" priority="1226" operator="equal">
      <formula>1</formula>
    </cfRule>
    <cfRule type="cellIs" dxfId="1167" priority="1227" operator="equal">
      <formula>10</formula>
    </cfRule>
    <cfRule type="cellIs" dxfId="1166" priority="1228" operator="equal">
      <formula>9</formula>
    </cfRule>
    <cfRule type="cellIs" dxfId="1165" priority="1229" operator="equal">
      <formula>8</formula>
    </cfRule>
    <cfRule type="cellIs" dxfId="1164" priority="1230" operator="equal">
      <formula>7</formula>
    </cfRule>
    <cfRule type="cellIs" dxfId="1163" priority="1231" operator="equal">
      <formula>5</formula>
    </cfRule>
    <cfRule type="cellIs" dxfId="1162" priority="1232" operator="equal">
      <formula>4</formula>
    </cfRule>
    <cfRule type="cellIs" dxfId="1161" priority="1233" operator="equal">
      <formula>3</formula>
    </cfRule>
    <cfRule type="cellIs" dxfId="1160" priority="1234" operator="equal">
      <formula>2</formula>
    </cfRule>
    <cfRule type="cellIs" dxfId="1159" priority="1235" operator="equal">
      <formula>1</formula>
    </cfRule>
  </conditionalFormatting>
  <conditionalFormatting sqref="Q38:Q42">
    <cfRule type="cellIs" dxfId="1158" priority="1210" operator="equal">
      <formula>11</formula>
    </cfRule>
    <cfRule type="cellIs" dxfId="1157" priority="1211" operator="equal">
      <formula>""</formula>
    </cfRule>
    <cfRule type="cellIs" dxfId="1156" priority="1212" operator="equal">
      <formula>0</formula>
    </cfRule>
    <cfRule type="cellIs" dxfId="1155" priority="1213" operator="equal">
      <formula>1</formula>
    </cfRule>
    <cfRule type="cellIs" dxfId="1154" priority="1214" operator="equal">
      <formula>10</formula>
    </cfRule>
    <cfRule type="cellIs" dxfId="1153" priority="1215" operator="equal">
      <formula>9</formula>
    </cfRule>
    <cfRule type="cellIs" dxfId="1152" priority="1216" operator="equal">
      <formula>8</formula>
    </cfRule>
    <cfRule type="cellIs" dxfId="1151" priority="1217" operator="equal">
      <formula>7</formula>
    </cfRule>
    <cfRule type="cellIs" dxfId="1150" priority="1218" operator="equal">
      <formula>5</formula>
    </cfRule>
    <cfRule type="cellIs" dxfId="1149" priority="1219" operator="equal">
      <formula>4</formula>
    </cfRule>
    <cfRule type="cellIs" dxfId="1148" priority="1220" operator="equal">
      <formula>3</formula>
    </cfRule>
    <cfRule type="cellIs" dxfId="1147" priority="1221" operator="equal">
      <formula>2</formula>
    </cfRule>
    <cfRule type="cellIs" dxfId="1146" priority="1222" operator="equal">
      <formula>1</formula>
    </cfRule>
  </conditionalFormatting>
  <conditionalFormatting sqref="Q37">
    <cfRule type="cellIs" dxfId="1145" priority="1197" operator="equal">
      <formula>11</formula>
    </cfRule>
    <cfRule type="cellIs" dxfId="1144" priority="1198" operator="equal">
      <formula>""</formula>
    </cfRule>
    <cfRule type="cellIs" dxfId="1143" priority="1199" operator="equal">
      <formula>0</formula>
    </cfRule>
    <cfRule type="cellIs" dxfId="1142" priority="1200" operator="equal">
      <formula>1</formula>
    </cfRule>
    <cfRule type="cellIs" dxfId="1141" priority="1201" operator="equal">
      <formula>10</formula>
    </cfRule>
    <cfRule type="cellIs" dxfId="1140" priority="1202" operator="equal">
      <formula>9</formula>
    </cfRule>
    <cfRule type="cellIs" dxfId="1139" priority="1203" operator="equal">
      <formula>8</formula>
    </cfRule>
    <cfRule type="cellIs" dxfId="1138" priority="1204" operator="equal">
      <formula>7</formula>
    </cfRule>
    <cfRule type="cellIs" dxfId="1137" priority="1205" operator="equal">
      <formula>5</formula>
    </cfRule>
    <cfRule type="cellIs" dxfId="1136" priority="1206" operator="equal">
      <formula>4</formula>
    </cfRule>
    <cfRule type="cellIs" dxfId="1135" priority="1207" operator="equal">
      <formula>3</formula>
    </cfRule>
    <cfRule type="cellIs" dxfId="1134" priority="1208" operator="equal">
      <formula>2</formula>
    </cfRule>
    <cfRule type="cellIs" dxfId="1133" priority="1209" operator="equal">
      <formula>1</formula>
    </cfRule>
  </conditionalFormatting>
  <conditionalFormatting sqref="S38:S42">
    <cfRule type="cellIs" dxfId="1132" priority="1184" operator="equal">
      <formula>11</formula>
    </cfRule>
    <cfRule type="cellIs" dxfId="1131" priority="1185" operator="equal">
      <formula>""</formula>
    </cfRule>
    <cfRule type="cellIs" dxfId="1130" priority="1186" operator="equal">
      <formula>0</formula>
    </cfRule>
    <cfRule type="cellIs" dxfId="1129" priority="1187" operator="equal">
      <formula>1</formula>
    </cfRule>
    <cfRule type="cellIs" dxfId="1128" priority="1188" operator="equal">
      <formula>10</formula>
    </cfRule>
    <cfRule type="cellIs" dxfId="1127" priority="1189" operator="equal">
      <formula>9</formula>
    </cfRule>
    <cfRule type="cellIs" dxfId="1126" priority="1190" operator="equal">
      <formula>8</formula>
    </cfRule>
    <cfRule type="cellIs" dxfId="1125" priority="1191" operator="equal">
      <formula>7</formula>
    </cfRule>
    <cfRule type="cellIs" dxfId="1124" priority="1192" operator="equal">
      <formula>5</formula>
    </cfRule>
    <cfRule type="cellIs" dxfId="1123" priority="1193" operator="equal">
      <formula>4</formula>
    </cfRule>
    <cfRule type="cellIs" dxfId="1122" priority="1194" operator="equal">
      <formula>3</formula>
    </cfRule>
    <cfRule type="cellIs" dxfId="1121" priority="1195" operator="equal">
      <formula>2</formula>
    </cfRule>
    <cfRule type="cellIs" dxfId="1120" priority="1196" operator="equal">
      <formula>1</formula>
    </cfRule>
  </conditionalFormatting>
  <conditionalFormatting sqref="S37">
    <cfRule type="cellIs" dxfId="1119" priority="1171" operator="equal">
      <formula>11</formula>
    </cfRule>
    <cfRule type="cellIs" dxfId="1118" priority="1172" operator="equal">
      <formula>""</formula>
    </cfRule>
    <cfRule type="cellIs" dxfId="1117" priority="1173" operator="equal">
      <formula>0</formula>
    </cfRule>
    <cfRule type="cellIs" dxfId="1116" priority="1174" operator="equal">
      <formula>1</formula>
    </cfRule>
    <cfRule type="cellIs" dxfId="1115" priority="1175" operator="equal">
      <formula>10</formula>
    </cfRule>
    <cfRule type="cellIs" dxfId="1114" priority="1176" operator="equal">
      <formula>9</formula>
    </cfRule>
    <cfRule type="cellIs" dxfId="1113" priority="1177" operator="equal">
      <formula>8</formula>
    </cfRule>
    <cfRule type="cellIs" dxfId="1112" priority="1178" operator="equal">
      <formula>7</formula>
    </cfRule>
    <cfRule type="cellIs" dxfId="1111" priority="1179" operator="equal">
      <formula>5</formula>
    </cfRule>
    <cfRule type="cellIs" dxfId="1110" priority="1180" operator="equal">
      <formula>4</formula>
    </cfRule>
    <cfRule type="cellIs" dxfId="1109" priority="1181" operator="equal">
      <formula>3</formula>
    </cfRule>
    <cfRule type="cellIs" dxfId="1108" priority="1182" operator="equal">
      <formula>2</formula>
    </cfRule>
    <cfRule type="cellIs" dxfId="1107" priority="1183" operator="equal">
      <formula>1</formula>
    </cfRule>
  </conditionalFormatting>
  <conditionalFormatting sqref="U45:U49">
    <cfRule type="cellIs" dxfId="1106" priority="1158" operator="equal">
      <formula>11</formula>
    </cfRule>
    <cfRule type="cellIs" dxfId="1105" priority="1159" operator="equal">
      <formula>""</formula>
    </cfRule>
    <cfRule type="cellIs" dxfId="1104" priority="1160" operator="equal">
      <formula>0</formula>
    </cfRule>
    <cfRule type="cellIs" dxfId="1103" priority="1161" operator="equal">
      <formula>1</formula>
    </cfRule>
    <cfRule type="cellIs" dxfId="1102" priority="1162" operator="equal">
      <formula>10</formula>
    </cfRule>
    <cfRule type="cellIs" dxfId="1101" priority="1163" operator="equal">
      <formula>9</formula>
    </cfRule>
    <cfRule type="cellIs" dxfId="1100" priority="1164" operator="equal">
      <formula>8</formula>
    </cfRule>
    <cfRule type="cellIs" dxfId="1099" priority="1165" operator="equal">
      <formula>7</formula>
    </cfRule>
    <cfRule type="cellIs" dxfId="1098" priority="1166" operator="equal">
      <formula>5</formula>
    </cfRule>
    <cfRule type="cellIs" dxfId="1097" priority="1167" operator="equal">
      <formula>4</formula>
    </cfRule>
    <cfRule type="cellIs" dxfId="1096" priority="1168" operator="equal">
      <formula>3</formula>
    </cfRule>
    <cfRule type="cellIs" dxfId="1095" priority="1169" operator="equal">
      <formula>2</formula>
    </cfRule>
    <cfRule type="cellIs" dxfId="1094" priority="1170" operator="equal">
      <formula>1</formula>
    </cfRule>
  </conditionalFormatting>
  <conditionalFormatting sqref="U44">
    <cfRule type="cellIs" dxfId="1093" priority="1145" operator="equal">
      <formula>11</formula>
    </cfRule>
    <cfRule type="cellIs" dxfId="1092" priority="1146" operator="equal">
      <formula>""</formula>
    </cfRule>
    <cfRule type="cellIs" dxfId="1091" priority="1147" operator="equal">
      <formula>0</formula>
    </cfRule>
    <cfRule type="cellIs" dxfId="1090" priority="1148" operator="equal">
      <formula>1</formula>
    </cfRule>
    <cfRule type="cellIs" dxfId="1089" priority="1149" operator="equal">
      <formula>10</formula>
    </cfRule>
    <cfRule type="cellIs" dxfId="1088" priority="1150" operator="equal">
      <formula>9</formula>
    </cfRule>
    <cfRule type="cellIs" dxfId="1087" priority="1151" operator="equal">
      <formula>8</formula>
    </cfRule>
    <cfRule type="cellIs" dxfId="1086" priority="1152" operator="equal">
      <formula>7</formula>
    </cfRule>
    <cfRule type="cellIs" dxfId="1085" priority="1153" operator="equal">
      <formula>5</formula>
    </cfRule>
    <cfRule type="cellIs" dxfId="1084" priority="1154" operator="equal">
      <formula>4</formula>
    </cfRule>
    <cfRule type="cellIs" dxfId="1083" priority="1155" operator="equal">
      <formula>3</formula>
    </cfRule>
    <cfRule type="cellIs" dxfId="1082" priority="1156" operator="equal">
      <formula>2</formula>
    </cfRule>
    <cfRule type="cellIs" dxfId="1081" priority="1157" operator="equal">
      <formula>1</formula>
    </cfRule>
  </conditionalFormatting>
  <conditionalFormatting sqref="W45:W49">
    <cfRule type="cellIs" dxfId="1080" priority="1132" operator="equal">
      <formula>11</formula>
    </cfRule>
    <cfRule type="cellIs" dxfId="1079" priority="1133" operator="equal">
      <formula>""</formula>
    </cfRule>
    <cfRule type="cellIs" dxfId="1078" priority="1134" operator="equal">
      <formula>0</formula>
    </cfRule>
    <cfRule type="cellIs" dxfId="1077" priority="1135" operator="equal">
      <formula>1</formula>
    </cfRule>
    <cfRule type="cellIs" dxfId="1076" priority="1136" operator="equal">
      <formula>10</formula>
    </cfRule>
    <cfRule type="cellIs" dxfId="1075" priority="1137" operator="equal">
      <formula>9</formula>
    </cfRule>
    <cfRule type="cellIs" dxfId="1074" priority="1138" operator="equal">
      <formula>8</formula>
    </cfRule>
    <cfRule type="cellIs" dxfId="1073" priority="1139" operator="equal">
      <formula>7</formula>
    </cfRule>
    <cfRule type="cellIs" dxfId="1072" priority="1140" operator="equal">
      <formula>5</formula>
    </cfRule>
    <cfRule type="cellIs" dxfId="1071" priority="1141" operator="equal">
      <formula>4</formula>
    </cfRule>
    <cfRule type="cellIs" dxfId="1070" priority="1142" operator="equal">
      <formula>3</formula>
    </cfRule>
    <cfRule type="cellIs" dxfId="1069" priority="1143" operator="equal">
      <formula>2</formula>
    </cfRule>
    <cfRule type="cellIs" dxfId="1068" priority="1144" operator="equal">
      <formula>1</formula>
    </cfRule>
  </conditionalFormatting>
  <conditionalFormatting sqref="W44">
    <cfRule type="cellIs" dxfId="1067" priority="1119" operator="equal">
      <formula>11</formula>
    </cfRule>
    <cfRule type="cellIs" dxfId="1066" priority="1120" operator="equal">
      <formula>""</formula>
    </cfRule>
    <cfRule type="cellIs" dxfId="1065" priority="1121" operator="equal">
      <formula>0</formula>
    </cfRule>
    <cfRule type="cellIs" dxfId="1064" priority="1122" operator="equal">
      <formula>1</formula>
    </cfRule>
    <cfRule type="cellIs" dxfId="1063" priority="1123" operator="equal">
      <formula>10</formula>
    </cfRule>
    <cfRule type="cellIs" dxfId="1062" priority="1124" operator="equal">
      <formula>9</formula>
    </cfRule>
    <cfRule type="cellIs" dxfId="1061" priority="1125" operator="equal">
      <formula>8</formula>
    </cfRule>
    <cfRule type="cellIs" dxfId="1060" priority="1126" operator="equal">
      <formula>7</formula>
    </cfRule>
    <cfRule type="cellIs" dxfId="1059" priority="1127" operator="equal">
      <formula>5</formula>
    </cfRule>
    <cfRule type="cellIs" dxfId="1058" priority="1128" operator="equal">
      <formula>4</formula>
    </cfRule>
    <cfRule type="cellIs" dxfId="1057" priority="1129" operator="equal">
      <formula>3</formula>
    </cfRule>
    <cfRule type="cellIs" dxfId="1056" priority="1130" operator="equal">
      <formula>2</formula>
    </cfRule>
    <cfRule type="cellIs" dxfId="1055" priority="1131" operator="equal">
      <formula>1</formula>
    </cfRule>
  </conditionalFormatting>
  <conditionalFormatting sqref="Y38:Y42">
    <cfRule type="cellIs" dxfId="1054" priority="1106" operator="equal">
      <formula>11</formula>
    </cfRule>
    <cfRule type="cellIs" dxfId="1053" priority="1107" operator="equal">
      <formula>""</formula>
    </cfRule>
    <cfRule type="cellIs" dxfId="1052" priority="1108" operator="equal">
      <formula>0</formula>
    </cfRule>
    <cfRule type="cellIs" dxfId="1051" priority="1109" operator="equal">
      <formula>1</formula>
    </cfRule>
    <cfRule type="cellIs" dxfId="1050" priority="1110" operator="equal">
      <formula>10</formula>
    </cfRule>
    <cfRule type="cellIs" dxfId="1049" priority="1111" operator="equal">
      <formula>9</formula>
    </cfRule>
    <cfRule type="cellIs" dxfId="1048" priority="1112" operator="equal">
      <formula>8</formula>
    </cfRule>
    <cfRule type="cellIs" dxfId="1047" priority="1113" operator="equal">
      <formula>7</formula>
    </cfRule>
    <cfRule type="cellIs" dxfId="1046" priority="1114" operator="equal">
      <formula>5</formula>
    </cfRule>
    <cfRule type="cellIs" dxfId="1045" priority="1115" operator="equal">
      <formula>4</formula>
    </cfRule>
    <cfRule type="cellIs" dxfId="1044" priority="1116" operator="equal">
      <formula>3</formula>
    </cfRule>
    <cfRule type="cellIs" dxfId="1043" priority="1117" operator="equal">
      <formula>2</formula>
    </cfRule>
    <cfRule type="cellIs" dxfId="1042" priority="1118" operator="equal">
      <formula>1</formula>
    </cfRule>
  </conditionalFormatting>
  <conditionalFormatting sqref="Y37">
    <cfRule type="cellIs" dxfId="1041" priority="1093" operator="equal">
      <formula>11</formula>
    </cfRule>
    <cfRule type="cellIs" dxfId="1040" priority="1094" operator="equal">
      <formula>""</formula>
    </cfRule>
    <cfRule type="cellIs" dxfId="1039" priority="1095" operator="equal">
      <formula>0</formula>
    </cfRule>
    <cfRule type="cellIs" dxfId="1038" priority="1096" operator="equal">
      <formula>1</formula>
    </cfRule>
    <cfRule type="cellIs" dxfId="1037" priority="1097" operator="equal">
      <formula>10</formula>
    </cfRule>
    <cfRule type="cellIs" dxfId="1036" priority="1098" operator="equal">
      <formula>9</formula>
    </cfRule>
    <cfRule type="cellIs" dxfId="1035" priority="1099" operator="equal">
      <formula>8</formula>
    </cfRule>
    <cfRule type="cellIs" dxfId="1034" priority="1100" operator="equal">
      <formula>7</formula>
    </cfRule>
    <cfRule type="cellIs" dxfId="1033" priority="1101" operator="equal">
      <formula>5</formula>
    </cfRule>
    <cfRule type="cellIs" dxfId="1032" priority="1102" operator="equal">
      <formula>4</formula>
    </cfRule>
    <cfRule type="cellIs" dxfId="1031" priority="1103" operator="equal">
      <formula>3</formula>
    </cfRule>
    <cfRule type="cellIs" dxfId="1030" priority="1104" operator="equal">
      <formula>2</formula>
    </cfRule>
    <cfRule type="cellIs" dxfId="1029" priority="1105" operator="equal">
      <formula>1</formula>
    </cfRule>
  </conditionalFormatting>
  <conditionalFormatting sqref="AA38:AA42">
    <cfRule type="cellIs" dxfId="1028" priority="1080" operator="equal">
      <formula>11</formula>
    </cfRule>
    <cfRule type="cellIs" dxfId="1027" priority="1081" operator="equal">
      <formula>""</formula>
    </cfRule>
    <cfRule type="cellIs" dxfId="1026" priority="1082" operator="equal">
      <formula>0</formula>
    </cfRule>
    <cfRule type="cellIs" dxfId="1025" priority="1083" operator="equal">
      <formula>1</formula>
    </cfRule>
    <cfRule type="cellIs" dxfId="1024" priority="1084" operator="equal">
      <formula>10</formula>
    </cfRule>
    <cfRule type="cellIs" dxfId="1023" priority="1085" operator="equal">
      <formula>9</formula>
    </cfRule>
    <cfRule type="cellIs" dxfId="1022" priority="1086" operator="equal">
      <formula>8</formula>
    </cfRule>
    <cfRule type="cellIs" dxfId="1021" priority="1087" operator="equal">
      <formula>7</formula>
    </cfRule>
    <cfRule type="cellIs" dxfId="1020" priority="1088" operator="equal">
      <formula>5</formula>
    </cfRule>
    <cfRule type="cellIs" dxfId="1019" priority="1089" operator="equal">
      <formula>4</formula>
    </cfRule>
    <cfRule type="cellIs" dxfId="1018" priority="1090" operator="equal">
      <formula>3</formula>
    </cfRule>
    <cfRule type="cellIs" dxfId="1017" priority="1091" operator="equal">
      <formula>2</formula>
    </cfRule>
    <cfRule type="cellIs" dxfId="1016" priority="1092" operator="equal">
      <formula>1</formula>
    </cfRule>
  </conditionalFormatting>
  <conditionalFormatting sqref="AA37">
    <cfRule type="cellIs" dxfId="1015" priority="1067" operator="equal">
      <formula>11</formula>
    </cfRule>
    <cfRule type="cellIs" dxfId="1014" priority="1068" operator="equal">
      <formula>""</formula>
    </cfRule>
    <cfRule type="cellIs" dxfId="1013" priority="1069" operator="equal">
      <formula>0</formula>
    </cfRule>
    <cfRule type="cellIs" dxfId="1012" priority="1070" operator="equal">
      <formula>1</formula>
    </cfRule>
    <cfRule type="cellIs" dxfId="1011" priority="1071" operator="equal">
      <formula>10</formula>
    </cfRule>
    <cfRule type="cellIs" dxfId="1010" priority="1072" operator="equal">
      <formula>9</formula>
    </cfRule>
    <cfRule type="cellIs" dxfId="1009" priority="1073" operator="equal">
      <formula>8</formula>
    </cfRule>
    <cfRule type="cellIs" dxfId="1008" priority="1074" operator="equal">
      <formula>7</formula>
    </cfRule>
    <cfRule type="cellIs" dxfId="1007" priority="1075" operator="equal">
      <formula>5</formula>
    </cfRule>
    <cfRule type="cellIs" dxfId="1006" priority="1076" operator="equal">
      <formula>4</formula>
    </cfRule>
    <cfRule type="cellIs" dxfId="1005" priority="1077" operator="equal">
      <formula>3</formula>
    </cfRule>
    <cfRule type="cellIs" dxfId="1004" priority="1078" operator="equal">
      <formula>2</formula>
    </cfRule>
    <cfRule type="cellIs" dxfId="1003" priority="1079" operator="equal">
      <formula>1</formula>
    </cfRule>
  </conditionalFormatting>
  <conditionalFormatting sqref="AI17:AI21">
    <cfRule type="cellIs" dxfId="1002" priority="1054" operator="equal">
      <formula>11</formula>
    </cfRule>
    <cfRule type="cellIs" dxfId="1001" priority="1055" operator="equal">
      <formula>""</formula>
    </cfRule>
    <cfRule type="cellIs" dxfId="1000" priority="1056" operator="equal">
      <formula>0</formula>
    </cfRule>
    <cfRule type="cellIs" dxfId="999" priority="1057" operator="equal">
      <formula>1</formula>
    </cfRule>
    <cfRule type="cellIs" dxfId="998" priority="1058" operator="equal">
      <formula>10</formula>
    </cfRule>
    <cfRule type="cellIs" dxfId="997" priority="1059" operator="equal">
      <formula>9</formula>
    </cfRule>
    <cfRule type="cellIs" dxfId="996" priority="1060" operator="equal">
      <formula>8</formula>
    </cfRule>
    <cfRule type="cellIs" dxfId="995" priority="1061" operator="equal">
      <formula>7</formula>
    </cfRule>
    <cfRule type="cellIs" dxfId="994" priority="1062" operator="equal">
      <formula>5</formula>
    </cfRule>
    <cfRule type="cellIs" dxfId="993" priority="1063" operator="equal">
      <formula>4</formula>
    </cfRule>
    <cfRule type="cellIs" dxfId="992" priority="1064" operator="equal">
      <formula>3</formula>
    </cfRule>
    <cfRule type="cellIs" dxfId="991" priority="1065" operator="equal">
      <formula>2</formula>
    </cfRule>
    <cfRule type="cellIs" dxfId="990" priority="1066" operator="equal">
      <formula>1</formula>
    </cfRule>
  </conditionalFormatting>
  <conditionalFormatting sqref="AI16">
    <cfRule type="cellIs" dxfId="989" priority="1041" operator="equal">
      <formula>11</formula>
    </cfRule>
    <cfRule type="cellIs" dxfId="988" priority="1042" operator="equal">
      <formula>""</formula>
    </cfRule>
    <cfRule type="cellIs" dxfId="987" priority="1043" operator="equal">
      <formula>0</formula>
    </cfRule>
    <cfRule type="cellIs" dxfId="986" priority="1044" operator="equal">
      <formula>1</formula>
    </cfRule>
    <cfRule type="cellIs" dxfId="985" priority="1045" operator="equal">
      <formula>10</formula>
    </cfRule>
    <cfRule type="cellIs" dxfId="984" priority="1046" operator="equal">
      <formula>9</formula>
    </cfRule>
    <cfRule type="cellIs" dxfId="983" priority="1047" operator="equal">
      <formula>8</formula>
    </cfRule>
    <cfRule type="cellIs" dxfId="982" priority="1048" operator="equal">
      <formula>7</formula>
    </cfRule>
    <cfRule type="cellIs" dxfId="981" priority="1049" operator="equal">
      <formula>5</formula>
    </cfRule>
    <cfRule type="cellIs" dxfId="980" priority="1050" operator="equal">
      <formula>4</formula>
    </cfRule>
    <cfRule type="cellIs" dxfId="979" priority="1051" operator="equal">
      <formula>3</formula>
    </cfRule>
    <cfRule type="cellIs" dxfId="978" priority="1052" operator="equal">
      <formula>2</formula>
    </cfRule>
    <cfRule type="cellIs" dxfId="977" priority="1053" operator="equal">
      <formula>1</formula>
    </cfRule>
  </conditionalFormatting>
  <conditionalFormatting sqref="AK17:AK21">
    <cfRule type="cellIs" dxfId="976" priority="1028" operator="equal">
      <formula>11</formula>
    </cfRule>
    <cfRule type="cellIs" dxfId="975" priority="1029" operator="equal">
      <formula>""</formula>
    </cfRule>
    <cfRule type="cellIs" dxfId="974" priority="1030" operator="equal">
      <formula>0</formula>
    </cfRule>
    <cfRule type="cellIs" dxfId="973" priority="1031" operator="equal">
      <formula>1</formula>
    </cfRule>
    <cfRule type="cellIs" dxfId="972" priority="1032" operator="equal">
      <formula>10</formula>
    </cfRule>
    <cfRule type="cellIs" dxfId="971" priority="1033" operator="equal">
      <formula>9</formula>
    </cfRule>
    <cfRule type="cellIs" dxfId="970" priority="1034" operator="equal">
      <formula>8</formula>
    </cfRule>
    <cfRule type="cellIs" dxfId="969" priority="1035" operator="equal">
      <formula>7</formula>
    </cfRule>
    <cfRule type="cellIs" dxfId="968" priority="1036" operator="equal">
      <formula>5</formula>
    </cfRule>
    <cfRule type="cellIs" dxfId="967" priority="1037" operator="equal">
      <formula>4</formula>
    </cfRule>
    <cfRule type="cellIs" dxfId="966" priority="1038" operator="equal">
      <formula>3</formula>
    </cfRule>
    <cfRule type="cellIs" dxfId="965" priority="1039" operator="equal">
      <formula>2</formula>
    </cfRule>
    <cfRule type="cellIs" dxfId="964" priority="1040" operator="equal">
      <formula>1</formula>
    </cfRule>
  </conditionalFormatting>
  <conditionalFormatting sqref="AK16">
    <cfRule type="cellIs" dxfId="963" priority="1015" operator="equal">
      <formula>11</formula>
    </cfRule>
    <cfRule type="cellIs" dxfId="962" priority="1016" operator="equal">
      <formula>""</formula>
    </cfRule>
    <cfRule type="cellIs" dxfId="961" priority="1017" operator="equal">
      <formula>0</formula>
    </cfRule>
    <cfRule type="cellIs" dxfId="960" priority="1018" operator="equal">
      <formula>1</formula>
    </cfRule>
    <cfRule type="cellIs" dxfId="959" priority="1019" operator="equal">
      <formula>10</formula>
    </cfRule>
    <cfRule type="cellIs" dxfId="958" priority="1020" operator="equal">
      <formula>9</formula>
    </cfRule>
    <cfRule type="cellIs" dxfId="957" priority="1021" operator="equal">
      <formula>8</formula>
    </cfRule>
    <cfRule type="cellIs" dxfId="956" priority="1022" operator="equal">
      <formula>7</formula>
    </cfRule>
    <cfRule type="cellIs" dxfId="955" priority="1023" operator="equal">
      <formula>5</formula>
    </cfRule>
    <cfRule type="cellIs" dxfId="954" priority="1024" operator="equal">
      <formula>4</formula>
    </cfRule>
    <cfRule type="cellIs" dxfId="953" priority="1025" operator="equal">
      <formula>3</formula>
    </cfRule>
    <cfRule type="cellIs" dxfId="952" priority="1026" operator="equal">
      <formula>2</formula>
    </cfRule>
    <cfRule type="cellIs" dxfId="951" priority="1027" operator="equal">
      <formula>1</formula>
    </cfRule>
  </conditionalFormatting>
  <conditionalFormatting sqref="AM17:AM21">
    <cfRule type="cellIs" dxfId="950" priority="1002" operator="equal">
      <formula>11</formula>
    </cfRule>
    <cfRule type="cellIs" dxfId="949" priority="1003" operator="equal">
      <formula>""</formula>
    </cfRule>
    <cfRule type="cellIs" dxfId="948" priority="1004" operator="equal">
      <formula>0</formula>
    </cfRule>
    <cfRule type="cellIs" dxfId="947" priority="1005" operator="equal">
      <formula>1</formula>
    </cfRule>
    <cfRule type="cellIs" dxfId="946" priority="1006" operator="equal">
      <formula>10</formula>
    </cfRule>
    <cfRule type="cellIs" dxfId="945" priority="1007" operator="equal">
      <formula>9</formula>
    </cfRule>
    <cfRule type="cellIs" dxfId="944" priority="1008" operator="equal">
      <formula>8</formula>
    </cfRule>
    <cfRule type="cellIs" dxfId="943" priority="1009" operator="equal">
      <formula>7</formula>
    </cfRule>
    <cfRule type="cellIs" dxfId="942" priority="1010" operator="equal">
      <formula>5</formula>
    </cfRule>
    <cfRule type="cellIs" dxfId="941" priority="1011" operator="equal">
      <formula>4</formula>
    </cfRule>
    <cfRule type="cellIs" dxfId="940" priority="1012" operator="equal">
      <formula>3</formula>
    </cfRule>
    <cfRule type="cellIs" dxfId="939" priority="1013" operator="equal">
      <formula>2</formula>
    </cfRule>
    <cfRule type="cellIs" dxfId="938" priority="1014" operator="equal">
      <formula>1</formula>
    </cfRule>
  </conditionalFormatting>
  <conditionalFormatting sqref="AM16">
    <cfRule type="cellIs" dxfId="937" priority="989" operator="equal">
      <formula>11</formula>
    </cfRule>
    <cfRule type="cellIs" dxfId="936" priority="990" operator="equal">
      <formula>""</formula>
    </cfRule>
    <cfRule type="cellIs" dxfId="935" priority="991" operator="equal">
      <formula>0</formula>
    </cfRule>
    <cfRule type="cellIs" dxfId="934" priority="992" operator="equal">
      <formula>1</formula>
    </cfRule>
    <cfRule type="cellIs" dxfId="933" priority="993" operator="equal">
      <formula>10</formula>
    </cfRule>
    <cfRule type="cellIs" dxfId="932" priority="994" operator="equal">
      <formula>9</formula>
    </cfRule>
    <cfRule type="cellIs" dxfId="931" priority="995" operator="equal">
      <formula>8</formula>
    </cfRule>
    <cfRule type="cellIs" dxfId="930" priority="996" operator="equal">
      <formula>7</formula>
    </cfRule>
    <cfRule type="cellIs" dxfId="929" priority="997" operator="equal">
      <formula>5</formula>
    </cfRule>
    <cfRule type="cellIs" dxfId="928" priority="998" operator="equal">
      <formula>4</formula>
    </cfRule>
    <cfRule type="cellIs" dxfId="927" priority="999" operator="equal">
      <formula>3</formula>
    </cfRule>
    <cfRule type="cellIs" dxfId="926" priority="1000" operator="equal">
      <formula>2</formula>
    </cfRule>
    <cfRule type="cellIs" dxfId="925" priority="1001" operator="equal">
      <formula>1</formula>
    </cfRule>
  </conditionalFormatting>
  <conditionalFormatting sqref="AO17:AO21">
    <cfRule type="cellIs" dxfId="924" priority="976" operator="equal">
      <formula>11</formula>
    </cfRule>
    <cfRule type="cellIs" dxfId="923" priority="977" operator="equal">
      <formula>""</formula>
    </cfRule>
    <cfRule type="cellIs" dxfId="922" priority="978" operator="equal">
      <formula>0</formula>
    </cfRule>
    <cfRule type="cellIs" dxfId="921" priority="979" operator="equal">
      <formula>1</formula>
    </cfRule>
    <cfRule type="cellIs" dxfId="920" priority="980" operator="equal">
      <formula>10</formula>
    </cfRule>
    <cfRule type="cellIs" dxfId="919" priority="981" operator="equal">
      <formula>9</formula>
    </cfRule>
    <cfRule type="cellIs" dxfId="918" priority="982" operator="equal">
      <formula>8</formula>
    </cfRule>
    <cfRule type="cellIs" dxfId="917" priority="983" operator="equal">
      <formula>7</formula>
    </cfRule>
    <cfRule type="cellIs" dxfId="916" priority="984" operator="equal">
      <formula>5</formula>
    </cfRule>
    <cfRule type="cellIs" dxfId="915" priority="985" operator="equal">
      <formula>4</formula>
    </cfRule>
    <cfRule type="cellIs" dxfId="914" priority="986" operator="equal">
      <formula>3</formula>
    </cfRule>
    <cfRule type="cellIs" dxfId="913" priority="987" operator="equal">
      <formula>2</formula>
    </cfRule>
    <cfRule type="cellIs" dxfId="912" priority="988" operator="equal">
      <formula>1</formula>
    </cfRule>
  </conditionalFormatting>
  <conditionalFormatting sqref="AO16">
    <cfRule type="cellIs" dxfId="911" priority="963" operator="equal">
      <formula>11</formula>
    </cfRule>
    <cfRule type="cellIs" dxfId="910" priority="964" operator="equal">
      <formula>""</formula>
    </cfRule>
    <cfRule type="cellIs" dxfId="909" priority="965" operator="equal">
      <formula>0</formula>
    </cfRule>
    <cfRule type="cellIs" dxfId="908" priority="966" operator="equal">
      <formula>1</formula>
    </cfRule>
    <cfRule type="cellIs" dxfId="907" priority="967" operator="equal">
      <formula>10</formula>
    </cfRule>
    <cfRule type="cellIs" dxfId="906" priority="968" operator="equal">
      <formula>9</formula>
    </cfRule>
    <cfRule type="cellIs" dxfId="905" priority="969" operator="equal">
      <formula>8</formula>
    </cfRule>
    <cfRule type="cellIs" dxfId="904" priority="970" operator="equal">
      <formula>7</formula>
    </cfRule>
    <cfRule type="cellIs" dxfId="903" priority="971" operator="equal">
      <formula>5</formula>
    </cfRule>
    <cfRule type="cellIs" dxfId="902" priority="972" operator="equal">
      <formula>4</formula>
    </cfRule>
    <cfRule type="cellIs" dxfId="901" priority="973" operator="equal">
      <formula>3</formula>
    </cfRule>
    <cfRule type="cellIs" dxfId="900" priority="974" operator="equal">
      <formula>2</formula>
    </cfRule>
    <cfRule type="cellIs" dxfId="899" priority="975" operator="equal">
      <formula>1</formula>
    </cfRule>
  </conditionalFormatting>
  <conditionalFormatting sqref="AQ17:AQ21">
    <cfRule type="cellIs" dxfId="898" priority="950" operator="equal">
      <formula>11</formula>
    </cfRule>
    <cfRule type="cellIs" dxfId="897" priority="951" operator="equal">
      <formula>""</formula>
    </cfRule>
    <cfRule type="cellIs" dxfId="896" priority="952" operator="equal">
      <formula>0</formula>
    </cfRule>
    <cfRule type="cellIs" dxfId="895" priority="953" operator="equal">
      <formula>1</formula>
    </cfRule>
    <cfRule type="cellIs" dxfId="894" priority="954" operator="equal">
      <formula>10</formula>
    </cfRule>
    <cfRule type="cellIs" dxfId="893" priority="955" operator="equal">
      <formula>9</formula>
    </cfRule>
    <cfRule type="cellIs" dxfId="892" priority="956" operator="equal">
      <formula>8</formula>
    </cfRule>
    <cfRule type="cellIs" dxfId="891" priority="957" operator="equal">
      <formula>7</formula>
    </cfRule>
    <cfRule type="cellIs" dxfId="890" priority="958" operator="equal">
      <formula>5</formula>
    </cfRule>
    <cfRule type="cellIs" dxfId="889" priority="959" operator="equal">
      <formula>4</formula>
    </cfRule>
    <cfRule type="cellIs" dxfId="888" priority="960" operator="equal">
      <formula>3</formula>
    </cfRule>
    <cfRule type="cellIs" dxfId="887" priority="961" operator="equal">
      <formula>2</formula>
    </cfRule>
    <cfRule type="cellIs" dxfId="886" priority="962" operator="equal">
      <formula>1</formula>
    </cfRule>
  </conditionalFormatting>
  <conditionalFormatting sqref="AQ16">
    <cfRule type="cellIs" dxfId="885" priority="937" operator="equal">
      <formula>11</formula>
    </cfRule>
    <cfRule type="cellIs" dxfId="884" priority="938" operator="equal">
      <formula>""</formula>
    </cfRule>
    <cfRule type="cellIs" dxfId="883" priority="939" operator="equal">
      <formula>0</formula>
    </cfRule>
    <cfRule type="cellIs" dxfId="882" priority="940" operator="equal">
      <formula>1</formula>
    </cfRule>
    <cfRule type="cellIs" dxfId="881" priority="941" operator="equal">
      <formula>10</formula>
    </cfRule>
    <cfRule type="cellIs" dxfId="880" priority="942" operator="equal">
      <formula>9</formula>
    </cfRule>
    <cfRule type="cellIs" dxfId="879" priority="943" operator="equal">
      <formula>8</formula>
    </cfRule>
    <cfRule type="cellIs" dxfId="878" priority="944" operator="equal">
      <formula>7</formula>
    </cfRule>
    <cfRule type="cellIs" dxfId="877" priority="945" operator="equal">
      <formula>5</formula>
    </cfRule>
    <cfRule type="cellIs" dxfId="876" priority="946" operator="equal">
      <formula>4</formula>
    </cfRule>
    <cfRule type="cellIs" dxfId="875" priority="947" operator="equal">
      <formula>3</formula>
    </cfRule>
    <cfRule type="cellIs" dxfId="874" priority="948" operator="equal">
      <formula>2</formula>
    </cfRule>
    <cfRule type="cellIs" dxfId="873" priority="949" operator="equal">
      <formula>1</formula>
    </cfRule>
  </conditionalFormatting>
  <conditionalFormatting sqref="AS17:AS21">
    <cfRule type="cellIs" dxfId="872" priority="924" operator="equal">
      <formula>11</formula>
    </cfRule>
    <cfRule type="cellIs" dxfId="871" priority="925" operator="equal">
      <formula>""</formula>
    </cfRule>
    <cfRule type="cellIs" dxfId="870" priority="926" operator="equal">
      <formula>0</formula>
    </cfRule>
    <cfRule type="cellIs" dxfId="869" priority="927" operator="equal">
      <formula>1</formula>
    </cfRule>
    <cfRule type="cellIs" dxfId="868" priority="928" operator="equal">
      <formula>10</formula>
    </cfRule>
    <cfRule type="cellIs" dxfId="867" priority="929" operator="equal">
      <formula>9</formula>
    </cfRule>
    <cfRule type="cellIs" dxfId="866" priority="930" operator="equal">
      <formula>8</formula>
    </cfRule>
    <cfRule type="cellIs" dxfId="865" priority="931" operator="equal">
      <formula>7</formula>
    </cfRule>
    <cfRule type="cellIs" dxfId="864" priority="932" operator="equal">
      <formula>5</formula>
    </cfRule>
    <cfRule type="cellIs" dxfId="863" priority="933" operator="equal">
      <formula>4</formula>
    </cfRule>
    <cfRule type="cellIs" dxfId="862" priority="934" operator="equal">
      <formula>3</formula>
    </cfRule>
    <cfRule type="cellIs" dxfId="861" priority="935" operator="equal">
      <formula>2</formula>
    </cfRule>
    <cfRule type="cellIs" dxfId="860" priority="936" operator="equal">
      <formula>1</formula>
    </cfRule>
  </conditionalFormatting>
  <conditionalFormatting sqref="AS16">
    <cfRule type="cellIs" dxfId="859" priority="911" operator="equal">
      <formula>11</formula>
    </cfRule>
    <cfRule type="cellIs" dxfId="858" priority="912" operator="equal">
      <formula>""</formula>
    </cfRule>
    <cfRule type="cellIs" dxfId="857" priority="913" operator="equal">
      <formula>0</formula>
    </cfRule>
    <cfRule type="cellIs" dxfId="856" priority="914" operator="equal">
      <formula>1</formula>
    </cfRule>
    <cfRule type="cellIs" dxfId="855" priority="915" operator="equal">
      <formula>10</formula>
    </cfRule>
    <cfRule type="cellIs" dxfId="854" priority="916" operator="equal">
      <formula>9</formula>
    </cfRule>
    <cfRule type="cellIs" dxfId="853" priority="917" operator="equal">
      <formula>8</formula>
    </cfRule>
    <cfRule type="cellIs" dxfId="852" priority="918" operator="equal">
      <formula>7</formula>
    </cfRule>
    <cfRule type="cellIs" dxfId="851" priority="919" operator="equal">
      <formula>5</formula>
    </cfRule>
    <cfRule type="cellIs" dxfId="850" priority="920" operator="equal">
      <formula>4</formula>
    </cfRule>
    <cfRule type="cellIs" dxfId="849" priority="921" operator="equal">
      <formula>3</formula>
    </cfRule>
    <cfRule type="cellIs" dxfId="848" priority="922" operator="equal">
      <formula>2</formula>
    </cfRule>
    <cfRule type="cellIs" dxfId="847" priority="923" operator="equal">
      <formula>1</formula>
    </cfRule>
  </conditionalFormatting>
  <conditionalFormatting sqref="AI24:AI28">
    <cfRule type="cellIs" dxfId="846" priority="898" operator="equal">
      <formula>11</formula>
    </cfRule>
    <cfRule type="cellIs" dxfId="845" priority="899" operator="equal">
      <formula>""</formula>
    </cfRule>
    <cfRule type="cellIs" dxfId="844" priority="900" operator="equal">
      <formula>0</formula>
    </cfRule>
    <cfRule type="cellIs" dxfId="843" priority="901" operator="equal">
      <formula>1</formula>
    </cfRule>
    <cfRule type="cellIs" dxfId="842" priority="902" operator="equal">
      <formula>10</formula>
    </cfRule>
    <cfRule type="cellIs" dxfId="841" priority="903" operator="equal">
      <formula>9</formula>
    </cfRule>
    <cfRule type="cellIs" dxfId="840" priority="904" operator="equal">
      <formula>8</formula>
    </cfRule>
    <cfRule type="cellIs" dxfId="839" priority="905" operator="equal">
      <formula>7</formula>
    </cfRule>
    <cfRule type="cellIs" dxfId="838" priority="906" operator="equal">
      <formula>5</formula>
    </cfRule>
    <cfRule type="cellIs" dxfId="837" priority="907" operator="equal">
      <formula>4</formula>
    </cfRule>
    <cfRule type="cellIs" dxfId="836" priority="908" operator="equal">
      <formula>3</formula>
    </cfRule>
    <cfRule type="cellIs" dxfId="835" priority="909" operator="equal">
      <formula>2</formula>
    </cfRule>
    <cfRule type="cellIs" dxfId="834" priority="910" operator="equal">
      <formula>1</formula>
    </cfRule>
  </conditionalFormatting>
  <conditionalFormatting sqref="AI23">
    <cfRule type="cellIs" dxfId="833" priority="885" operator="equal">
      <formula>11</formula>
    </cfRule>
    <cfRule type="cellIs" dxfId="832" priority="886" operator="equal">
      <formula>""</formula>
    </cfRule>
    <cfRule type="cellIs" dxfId="831" priority="887" operator="equal">
      <formula>0</formula>
    </cfRule>
    <cfRule type="cellIs" dxfId="830" priority="888" operator="equal">
      <formula>1</formula>
    </cfRule>
    <cfRule type="cellIs" dxfId="829" priority="889" operator="equal">
      <formula>10</formula>
    </cfRule>
    <cfRule type="cellIs" dxfId="828" priority="890" operator="equal">
      <formula>9</formula>
    </cfRule>
    <cfRule type="cellIs" dxfId="827" priority="891" operator="equal">
      <formula>8</formula>
    </cfRule>
    <cfRule type="cellIs" dxfId="826" priority="892" operator="equal">
      <formula>7</formula>
    </cfRule>
    <cfRule type="cellIs" dxfId="825" priority="893" operator="equal">
      <formula>5</formula>
    </cfRule>
    <cfRule type="cellIs" dxfId="824" priority="894" operator="equal">
      <formula>4</formula>
    </cfRule>
    <cfRule type="cellIs" dxfId="823" priority="895" operator="equal">
      <formula>3</formula>
    </cfRule>
    <cfRule type="cellIs" dxfId="822" priority="896" operator="equal">
      <formula>2</formula>
    </cfRule>
    <cfRule type="cellIs" dxfId="821" priority="897" operator="equal">
      <formula>1</formula>
    </cfRule>
  </conditionalFormatting>
  <conditionalFormatting sqref="AK24:AK28">
    <cfRule type="cellIs" dxfId="820" priority="872" operator="equal">
      <formula>11</formula>
    </cfRule>
    <cfRule type="cellIs" dxfId="819" priority="873" operator="equal">
      <formula>""</formula>
    </cfRule>
    <cfRule type="cellIs" dxfId="818" priority="874" operator="equal">
      <formula>0</formula>
    </cfRule>
    <cfRule type="cellIs" dxfId="817" priority="875" operator="equal">
      <formula>1</formula>
    </cfRule>
    <cfRule type="cellIs" dxfId="816" priority="876" operator="equal">
      <formula>10</formula>
    </cfRule>
    <cfRule type="cellIs" dxfId="815" priority="877" operator="equal">
      <formula>9</formula>
    </cfRule>
    <cfRule type="cellIs" dxfId="814" priority="878" operator="equal">
      <formula>8</formula>
    </cfRule>
    <cfRule type="cellIs" dxfId="813" priority="879" operator="equal">
      <formula>7</formula>
    </cfRule>
    <cfRule type="cellIs" dxfId="812" priority="880" operator="equal">
      <formula>5</formula>
    </cfRule>
    <cfRule type="cellIs" dxfId="811" priority="881" operator="equal">
      <formula>4</formula>
    </cfRule>
    <cfRule type="cellIs" dxfId="810" priority="882" operator="equal">
      <formula>3</formula>
    </cfRule>
    <cfRule type="cellIs" dxfId="809" priority="883" operator="equal">
      <formula>2</formula>
    </cfRule>
    <cfRule type="cellIs" dxfId="808" priority="884" operator="equal">
      <formula>1</formula>
    </cfRule>
  </conditionalFormatting>
  <conditionalFormatting sqref="AK23">
    <cfRule type="cellIs" dxfId="807" priority="859" operator="equal">
      <formula>11</formula>
    </cfRule>
    <cfRule type="cellIs" dxfId="806" priority="860" operator="equal">
      <formula>""</formula>
    </cfRule>
    <cfRule type="cellIs" dxfId="805" priority="861" operator="equal">
      <formula>0</formula>
    </cfRule>
    <cfRule type="cellIs" dxfId="804" priority="862" operator="equal">
      <formula>1</formula>
    </cfRule>
    <cfRule type="cellIs" dxfId="803" priority="863" operator="equal">
      <formula>10</formula>
    </cfRule>
    <cfRule type="cellIs" dxfId="802" priority="864" operator="equal">
      <formula>9</formula>
    </cfRule>
    <cfRule type="cellIs" dxfId="801" priority="865" operator="equal">
      <formula>8</formula>
    </cfRule>
    <cfRule type="cellIs" dxfId="800" priority="866" operator="equal">
      <formula>7</formula>
    </cfRule>
    <cfRule type="cellIs" dxfId="799" priority="867" operator="equal">
      <formula>5</formula>
    </cfRule>
    <cfRule type="cellIs" dxfId="798" priority="868" operator="equal">
      <formula>4</formula>
    </cfRule>
    <cfRule type="cellIs" dxfId="797" priority="869" operator="equal">
      <formula>3</formula>
    </cfRule>
    <cfRule type="cellIs" dxfId="796" priority="870" operator="equal">
      <formula>2</formula>
    </cfRule>
    <cfRule type="cellIs" dxfId="795" priority="871" operator="equal">
      <formula>1</formula>
    </cfRule>
  </conditionalFormatting>
  <conditionalFormatting sqref="AM24:AM28">
    <cfRule type="cellIs" dxfId="794" priority="846" operator="equal">
      <formula>11</formula>
    </cfRule>
    <cfRule type="cellIs" dxfId="793" priority="847" operator="equal">
      <formula>""</formula>
    </cfRule>
    <cfRule type="cellIs" dxfId="792" priority="848" operator="equal">
      <formula>0</formula>
    </cfRule>
    <cfRule type="cellIs" dxfId="791" priority="849" operator="equal">
      <formula>1</formula>
    </cfRule>
    <cfRule type="cellIs" dxfId="790" priority="850" operator="equal">
      <formula>10</formula>
    </cfRule>
    <cfRule type="cellIs" dxfId="789" priority="851" operator="equal">
      <formula>9</formula>
    </cfRule>
    <cfRule type="cellIs" dxfId="788" priority="852" operator="equal">
      <formula>8</formula>
    </cfRule>
    <cfRule type="cellIs" dxfId="787" priority="853" operator="equal">
      <formula>7</formula>
    </cfRule>
    <cfRule type="cellIs" dxfId="786" priority="854" operator="equal">
      <formula>5</formula>
    </cfRule>
    <cfRule type="cellIs" dxfId="785" priority="855" operator="equal">
      <formula>4</formula>
    </cfRule>
    <cfRule type="cellIs" dxfId="784" priority="856" operator="equal">
      <formula>3</formula>
    </cfRule>
    <cfRule type="cellIs" dxfId="783" priority="857" operator="equal">
      <formula>2</formula>
    </cfRule>
    <cfRule type="cellIs" dxfId="782" priority="858" operator="equal">
      <formula>1</formula>
    </cfRule>
  </conditionalFormatting>
  <conditionalFormatting sqref="AM23">
    <cfRule type="cellIs" dxfId="781" priority="833" operator="equal">
      <formula>11</formula>
    </cfRule>
    <cfRule type="cellIs" dxfId="780" priority="834" operator="equal">
      <formula>""</formula>
    </cfRule>
    <cfRule type="cellIs" dxfId="779" priority="835" operator="equal">
      <formula>0</formula>
    </cfRule>
    <cfRule type="cellIs" dxfId="778" priority="836" operator="equal">
      <formula>1</formula>
    </cfRule>
    <cfRule type="cellIs" dxfId="777" priority="837" operator="equal">
      <formula>10</formula>
    </cfRule>
    <cfRule type="cellIs" dxfId="776" priority="838" operator="equal">
      <formula>9</formula>
    </cfRule>
    <cfRule type="cellIs" dxfId="775" priority="839" operator="equal">
      <formula>8</formula>
    </cfRule>
    <cfRule type="cellIs" dxfId="774" priority="840" operator="equal">
      <formula>7</formula>
    </cfRule>
    <cfRule type="cellIs" dxfId="773" priority="841" operator="equal">
      <formula>5</formula>
    </cfRule>
    <cfRule type="cellIs" dxfId="772" priority="842" operator="equal">
      <formula>4</formula>
    </cfRule>
    <cfRule type="cellIs" dxfId="771" priority="843" operator="equal">
      <formula>3</formula>
    </cfRule>
    <cfRule type="cellIs" dxfId="770" priority="844" operator="equal">
      <formula>2</formula>
    </cfRule>
    <cfRule type="cellIs" dxfId="769" priority="845" operator="equal">
      <formula>1</formula>
    </cfRule>
  </conditionalFormatting>
  <conditionalFormatting sqref="AO24:AO28">
    <cfRule type="cellIs" dxfId="768" priority="820" operator="equal">
      <formula>11</formula>
    </cfRule>
    <cfRule type="cellIs" dxfId="767" priority="821" operator="equal">
      <formula>""</formula>
    </cfRule>
    <cfRule type="cellIs" dxfId="766" priority="822" operator="equal">
      <formula>0</formula>
    </cfRule>
    <cfRule type="cellIs" dxfId="765" priority="823" operator="equal">
      <formula>1</formula>
    </cfRule>
    <cfRule type="cellIs" dxfId="764" priority="824" operator="equal">
      <formula>10</formula>
    </cfRule>
    <cfRule type="cellIs" dxfId="763" priority="825" operator="equal">
      <formula>9</formula>
    </cfRule>
    <cfRule type="cellIs" dxfId="762" priority="826" operator="equal">
      <formula>8</formula>
    </cfRule>
    <cfRule type="cellIs" dxfId="761" priority="827" operator="equal">
      <formula>7</formula>
    </cfRule>
    <cfRule type="cellIs" dxfId="760" priority="828" operator="equal">
      <formula>5</formula>
    </cfRule>
    <cfRule type="cellIs" dxfId="759" priority="829" operator="equal">
      <formula>4</formula>
    </cfRule>
    <cfRule type="cellIs" dxfId="758" priority="830" operator="equal">
      <formula>3</formula>
    </cfRule>
    <cfRule type="cellIs" dxfId="757" priority="831" operator="equal">
      <formula>2</formula>
    </cfRule>
    <cfRule type="cellIs" dxfId="756" priority="832" operator="equal">
      <formula>1</formula>
    </cfRule>
  </conditionalFormatting>
  <conditionalFormatting sqref="AO23">
    <cfRule type="cellIs" dxfId="755" priority="807" operator="equal">
      <formula>11</formula>
    </cfRule>
    <cfRule type="cellIs" dxfId="754" priority="808" operator="equal">
      <formula>""</formula>
    </cfRule>
    <cfRule type="cellIs" dxfId="753" priority="809" operator="equal">
      <formula>0</formula>
    </cfRule>
    <cfRule type="cellIs" dxfId="752" priority="810" operator="equal">
      <formula>1</formula>
    </cfRule>
    <cfRule type="cellIs" dxfId="751" priority="811" operator="equal">
      <formula>10</formula>
    </cfRule>
    <cfRule type="cellIs" dxfId="750" priority="812" operator="equal">
      <formula>9</formula>
    </cfRule>
    <cfRule type="cellIs" dxfId="749" priority="813" operator="equal">
      <formula>8</formula>
    </cfRule>
    <cfRule type="cellIs" dxfId="748" priority="814" operator="equal">
      <formula>7</formula>
    </cfRule>
    <cfRule type="cellIs" dxfId="747" priority="815" operator="equal">
      <formula>5</formula>
    </cfRule>
    <cfRule type="cellIs" dxfId="746" priority="816" operator="equal">
      <formula>4</formula>
    </cfRule>
    <cfRule type="cellIs" dxfId="745" priority="817" operator="equal">
      <formula>3</formula>
    </cfRule>
    <cfRule type="cellIs" dxfId="744" priority="818" operator="equal">
      <formula>2</formula>
    </cfRule>
    <cfRule type="cellIs" dxfId="743" priority="819" operator="equal">
      <formula>1</formula>
    </cfRule>
  </conditionalFormatting>
  <conditionalFormatting sqref="AQ24:AQ28">
    <cfRule type="cellIs" dxfId="742" priority="794" operator="equal">
      <formula>11</formula>
    </cfRule>
    <cfRule type="cellIs" dxfId="741" priority="795" operator="equal">
      <formula>""</formula>
    </cfRule>
    <cfRule type="cellIs" dxfId="740" priority="796" operator="equal">
      <formula>0</formula>
    </cfRule>
    <cfRule type="cellIs" dxfId="739" priority="797" operator="equal">
      <formula>1</formula>
    </cfRule>
    <cfRule type="cellIs" dxfId="738" priority="798" operator="equal">
      <formula>10</formula>
    </cfRule>
    <cfRule type="cellIs" dxfId="737" priority="799" operator="equal">
      <formula>9</formula>
    </cfRule>
    <cfRule type="cellIs" dxfId="736" priority="800" operator="equal">
      <formula>8</formula>
    </cfRule>
    <cfRule type="cellIs" dxfId="735" priority="801" operator="equal">
      <formula>7</formula>
    </cfRule>
    <cfRule type="cellIs" dxfId="734" priority="802" operator="equal">
      <formula>5</formula>
    </cfRule>
    <cfRule type="cellIs" dxfId="733" priority="803" operator="equal">
      <formula>4</formula>
    </cfRule>
    <cfRule type="cellIs" dxfId="732" priority="804" operator="equal">
      <formula>3</formula>
    </cfRule>
    <cfRule type="cellIs" dxfId="731" priority="805" operator="equal">
      <formula>2</formula>
    </cfRule>
    <cfRule type="cellIs" dxfId="730" priority="806" operator="equal">
      <formula>1</formula>
    </cfRule>
  </conditionalFormatting>
  <conditionalFormatting sqref="AQ23">
    <cfRule type="cellIs" dxfId="729" priority="781" operator="equal">
      <formula>11</formula>
    </cfRule>
    <cfRule type="cellIs" dxfId="728" priority="782" operator="equal">
      <formula>""</formula>
    </cfRule>
    <cfRule type="cellIs" dxfId="727" priority="783" operator="equal">
      <formula>0</formula>
    </cfRule>
    <cfRule type="cellIs" dxfId="726" priority="784" operator="equal">
      <formula>1</formula>
    </cfRule>
    <cfRule type="cellIs" dxfId="725" priority="785" operator="equal">
      <formula>10</formula>
    </cfRule>
    <cfRule type="cellIs" dxfId="724" priority="786" operator="equal">
      <formula>9</formula>
    </cfRule>
    <cfRule type="cellIs" dxfId="723" priority="787" operator="equal">
      <formula>8</formula>
    </cfRule>
    <cfRule type="cellIs" dxfId="722" priority="788" operator="equal">
      <formula>7</formula>
    </cfRule>
    <cfRule type="cellIs" dxfId="721" priority="789" operator="equal">
      <formula>5</formula>
    </cfRule>
    <cfRule type="cellIs" dxfId="720" priority="790" operator="equal">
      <formula>4</formula>
    </cfRule>
    <cfRule type="cellIs" dxfId="719" priority="791" operator="equal">
      <formula>3</formula>
    </cfRule>
    <cfRule type="cellIs" dxfId="718" priority="792" operator="equal">
      <formula>2</formula>
    </cfRule>
    <cfRule type="cellIs" dxfId="717" priority="793" operator="equal">
      <formula>1</formula>
    </cfRule>
  </conditionalFormatting>
  <conditionalFormatting sqref="AS24:AS28">
    <cfRule type="cellIs" dxfId="716" priority="768" operator="equal">
      <formula>11</formula>
    </cfRule>
    <cfRule type="cellIs" dxfId="715" priority="769" operator="equal">
      <formula>""</formula>
    </cfRule>
    <cfRule type="cellIs" dxfId="714" priority="770" operator="equal">
      <formula>0</formula>
    </cfRule>
    <cfRule type="cellIs" dxfId="713" priority="771" operator="equal">
      <formula>1</formula>
    </cfRule>
    <cfRule type="cellIs" dxfId="712" priority="772" operator="equal">
      <formula>10</formula>
    </cfRule>
    <cfRule type="cellIs" dxfId="711" priority="773" operator="equal">
      <formula>9</formula>
    </cfRule>
    <cfRule type="cellIs" dxfId="710" priority="774" operator="equal">
      <formula>8</formula>
    </cfRule>
    <cfRule type="cellIs" dxfId="709" priority="775" operator="equal">
      <formula>7</formula>
    </cfRule>
    <cfRule type="cellIs" dxfId="708" priority="776" operator="equal">
      <formula>5</formula>
    </cfRule>
    <cfRule type="cellIs" dxfId="707" priority="777" operator="equal">
      <formula>4</formula>
    </cfRule>
    <cfRule type="cellIs" dxfId="706" priority="778" operator="equal">
      <formula>3</formula>
    </cfRule>
    <cfRule type="cellIs" dxfId="705" priority="779" operator="equal">
      <formula>2</formula>
    </cfRule>
    <cfRule type="cellIs" dxfId="704" priority="780" operator="equal">
      <formula>1</formula>
    </cfRule>
  </conditionalFormatting>
  <conditionalFormatting sqref="AS23">
    <cfRule type="cellIs" dxfId="703" priority="755" operator="equal">
      <formula>11</formula>
    </cfRule>
    <cfRule type="cellIs" dxfId="702" priority="756" operator="equal">
      <formula>""</formula>
    </cfRule>
    <cfRule type="cellIs" dxfId="701" priority="757" operator="equal">
      <formula>0</formula>
    </cfRule>
    <cfRule type="cellIs" dxfId="700" priority="758" operator="equal">
      <formula>1</formula>
    </cfRule>
    <cfRule type="cellIs" dxfId="699" priority="759" operator="equal">
      <formula>10</formula>
    </cfRule>
    <cfRule type="cellIs" dxfId="698" priority="760" operator="equal">
      <formula>9</formula>
    </cfRule>
    <cfRule type="cellIs" dxfId="697" priority="761" operator="equal">
      <formula>8</formula>
    </cfRule>
    <cfRule type="cellIs" dxfId="696" priority="762" operator="equal">
      <formula>7</formula>
    </cfRule>
    <cfRule type="cellIs" dxfId="695" priority="763" operator="equal">
      <formula>5</formula>
    </cfRule>
    <cfRule type="cellIs" dxfId="694" priority="764" operator="equal">
      <formula>4</formula>
    </cfRule>
    <cfRule type="cellIs" dxfId="693" priority="765" operator="equal">
      <formula>3</formula>
    </cfRule>
    <cfRule type="cellIs" dxfId="692" priority="766" operator="equal">
      <formula>2</formula>
    </cfRule>
    <cfRule type="cellIs" dxfId="691" priority="767" operator="equal">
      <formula>1</formula>
    </cfRule>
  </conditionalFormatting>
  <conditionalFormatting sqref="U52:U56 U59:U63 U66:U70">
    <cfRule type="cellIs" dxfId="690" priority="742" operator="equal">
      <formula>11</formula>
    </cfRule>
    <cfRule type="cellIs" dxfId="689" priority="743" operator="equal">
      <formula>""</formula>
    </cfRule>
    <cfRule type="cellIs" dxfId="688" priority="744" operator="equal">
      <formula>0</formula>
    </cfRule>
    <cfRule type="cellIs" dxfId="687" priority="745" operator="equal">
      <formula>1</formula>
    </cfRule>
    <cfRule type="cellIs" dxfId="686" priority="746" operator="equal">
      <formula>10</formula>
    </cfRule>
    <cfRule type="cellIs" dxfId="685" priority="747" operator="equal">
      <formula>9</formula>
    </cfRule>
    <cfRule type="cellIs" dxfId="684" priority="748" operator="equal">
      <formula>8</formula>
    </cfRule>
    <cfRule type="cellIs" dxfId="683" priority="749" operator="equal">
      <formula>7</formula>
    </cfRule>
    <cfRule type="cellIs" dxfId="682" priority="750" operator="equal">
      <formula>5</formula>
    </cfRule>
    <cfRule type="cellIs" dxfId="681" priority="751" operator="equal">
      <formula>4</formula>
    </cfRule>
    <cfRule type="cellIs" dxfId="680" priority="752" operator="equal">
      <formula>3</formula>
    </cfRule>
    <cfRule type="cellIs" dxfId="679" priority="753" operator="equal">
      <formula>2</formula>
    </cfRule>
    <cfRule type="cellIs" dxfId="678" priority="754" operator="equal">
      <formula>1</formula>
    </cfRule>
  </conditionalFormatting>
  <conditionalFormatting sqref="U51 U58 U65">
    <cfRule type="cellIs" dxfId="677" priority="729" operator="equal">
      <formula>11</formula>
    </cfRule>
    <cfRule type="cellIs" dxfId="676" priority="730" operator="equal">
      <formula>""</formula>
    </cfRule>
    <cfRule type="cellIs" dxfId="675" priority="731" operator="equal">
      <formula>0</formula>
    </cfRule>
    <cfRule type="cellIs" dxfId="674" priority="732" operator="equal">
      <formula>1</formula>
    </cfRule>
    <cfRule type="cellIs" dxfId="673" priority="733" operator="equal">
      <formula>10</formula>
    </cfRule>
    <cfRule type="cellIs" dxfId="672" priority="734" operator="equal">
      <formula>9</formula>
    </cfRule>
    <cfRule type="cellIs" dxfId="671" priority="735" operator="equal">
      <formula>8</formula>
    </cfRule>
    <cfRule type="cellIs" dxfId="670" priority="736" operator="equal">
      <formula>7</formula>
    </cfRule>
    <cfRule type="cellIs" dxfId="669" priority="737" operator="equal">
      <formula>5</formula>
    </cfRule>
    <cfRule type="cellIs" dxfId="668" priority="738" operator="equal">
      <formula>4</formula>
    </cfRule>
    <cfRule type="cellIs" dxfId="667" priority="739" operator="equal">
      <formula>3</formula>
    </cfRule>
    <cfRule type="cellIs" dxfId="666" priority="740" operator="equal">
      <formula>2</formula>
    </cfRule>
    <cfRule type="cellIs" dxfId="665" priority="741" operator="equal">
      <formula>1</formula>
    </cfRule>
  </conditionalFormatting>
  <conditionalFormatting sqref="W52:W56 W59:W63 W66:W70">
    <cfRule type="cellIs" dxfId="664" priority="716" operator="equal">
      <formula>11</formula>
    </cfRule>
    <cfRule type="cellIs" dxfId="663" priority="717" operator="equal">
      <formula>""</formula>
    </cfRule>
    <cfRule type="cellIs" dxfId="662" priority="718" operator="equal">
      <formula>0</formula>
    </cfRule>
    <cfRule type="cellIs" dxfId="661" priority="719" operator="equal">
      <formula>1</formula>
    </cfRule>
    <cfRule type="cellIs" dxfId="660" priority="720" operator="equal">
      <formula>10</formula>
    </cfRule>
    <cfRule type="cellIs" dxfId="659" priority="721" operator="equal">
      <formula>9</formula>
    </cfRule>
    <cfRule type="cellIs" dxfId="658" priority="722" operator="equal">
      <formula>8</formula>
    </cfRule>
    <cfRule type="cellIs" dxfId="657" priority="723" operator="equal">
      <formula>7</formula>
    </cfRule>
    <cfRule type="cellIs" dxfId="656" priority="724" operator="equal">
      <formula>5</formula>
    </cfRule>
    <cfRule type="cellIs" dxfId="655" priority="725" operator="equal">
      <formula>4</formula>
    </cfRule>
    <cfRule type="cellIs" dxfId="654" priority="726" operator="equal">
      <formula>3</formula>
    </cfRule>
    <cfRule type="cellIs" dxfId="653" priority="727" operator="equal">
      <formula>2</formula>
    </cfRule>
    <cfRule type="cellIs" dxfId="652" priority="728" operator="equal">
      <formula>1</formula>
    </cfRule>
  </conditionalFormatting>
  <conditionalFormatting sqref="W51 W58 W65">
    <cfRule type="cellIs" dxfId="651" priority="703" operator="equal">
      <formula>11</formula>
    </cfRule>
    <cfRule type="cellIs" dxfId="650" priority="704" operator="equal">
      <formula>""</formula>
    </cfRule>
    <cfRule type="cellIs" dxfId="649" priority="705" operator="equal">
      <formula>0</formula>
    </cfRule>
    <cfRule type="cellIs" dxfId="648" priority="706" operator="equal">
      <formula>1</formula>
    </cfRule>
    <cfRule type="cellIs" dxfId="647" priority="707" operator="equal">
      <formula>10</formula>
    </cfRule>
    <cfRule type="cellIs" dxfId="646" priority="708" operator="equal">
      <formula>9</formula>
    </cfRule>
    <cfRule type="cellIs" dxfId="645" priority="709" operator="equal">
      <formula>8</formula>
    </cfRule>
    <cfRule type="cellIs" dxfId="644" priority="710" operator="equal">
      <formula>7</formula>
    </cfRule>
    <cfRule type="cellIs" dxfId="643" priority="711" operator="equal">
      <formula>5</formula>
    </cfRule>
    <cfRule type="cellIs" dxfId="642" priority="712" operator="equal">
      <formula>4</formula>
    </cfRule>
    <cfRule type="cellIs" dxfId="641" priority="713" operator="equal">
      <formula>3</formula>
    </cfRule>
    <cfRule type="cellIs" dxfId="640" priority="714" operator="equal">
      <formula>2</formula>
    </cfRule>
    <cfRule type="cellIs" dxfId="639" priority="715" operator="equal">
      <formula>1</formula>
    </cfRule>
  </conditionalFormatting>
  <conditionalFormatting sqref="AQ31:AQ35">
    <cfRule type="cellIs" dxfId="638" priority="638" operator="equal">
      <formula>11</formula>
    </cfRule>
    <cfRule type="cellIs" dxfId="637" priority="639" operator="equal">
      <formula>""</formula>
    </cfRule>
    <cfRule type="cellIs" dxfId="636" priority="640" operator="equal">
      <formula>0</formula>
    </cfRule>
    <cfRule type="cellIs" dxfId="635" priority="641" operator="equal">
      <formula>1</formula>
    </cfRule>
    <cfRule type="cellIs" dxfId="634" priority="642" operator="equal">
      <formula>10</formula>
    </cfRule>
    <cfRule type="cellIs" dxfId="633" priority="643" operator="equal">
      <formula>9</formula>
    </cfRule>
    <cfRule type="cellIs" dxfId="632" priority="644" operator="equal">
      <formula>8</formula>
    </cfRule>
    <cfRule type="cellIs" dxfId="631" priority="645" operator="equal">
      <formula>7</formula>
    </cfRule>
    <cfRule type="cellIs" dxfId="630" priority="646" operator="equal">
      <formula>5</formula>
    </cfRule>
    <cfRule type="cellIs" dxfId="629" priority="647" operator="equal">
      <formula>4</formula>
    </cfRule>
    <cfRule type="cellIs" dxfId="628" priority="648" operator="equal">
      <formula>3</formula>
    </cfRule>
    <cfRule type="cellIs" dxfId="627" priority="649" operator="equal">
      <formula>2</formula>
    </cfRule>
    <cfRule type="cellIs" dxfId="626" priority="650" operator="equal">
      <formula>1</formula>
    </cfRule>
  </conditionalFormatting>
  <conditionalFormatting sqref="AQ30">
    <cfRule type="cellIs" dxfId="625" priority="625" operator="equal">
      <formula>11</formula>
    </cfRule>
    <cfRule type="cellIs" dxfId="624" priority="626" operator="equal">
      <formula>""</formula>
    </cfRule>
    <cfRule type="cellIs" dxfId="623" priority="627" operator="equal">
      <formula>0</formula>
    </cfRule>
    <cfRule type="cellIs" dxfId="622" priority="628" operator="equal">
      <formula>1</formula>
    </cfRule>
    <cfRule type="cellIs" dxfId="621" priority="629" operator="equal">
      <formula>10</formula>
    </cfRule>
    <cfRule type="cellIs" dxfId="620" priority="630" operator="equal">
      <formula>9</formula>
    </cfRule>
    <cfRule type="cellIs" dxfId="619" priority="631" operator="equal">
      <formula>8</formula>
    </cfRule>
    <cfRule type="cellIs" dxfId="618" priority="632" operator="equal">
      <formula>7</formula>
    </cfRule>
    <cfRule type="cellIs" dxfId="617" priority="633" operator="equal">
      <formula>5</formula>
    </cfRule>
    <cfRule type="cellIs" dxfId="616" priority="634" operator="equal">
      <formula>4</formula>
    </cfRule>
    <cfRule type="cellIs" dxfId="615" priority="635" operator="equal">
      <formula>3</formula>
    </cfRule>
    <cfRule type="cellIs" dxfId="614" priority="636" operator="equal">
      <formula>2</formula>
    </cfRule>
    <cfRule type="cellIs" dxfId="613" priority="637" operator="equal">
      <formula>1</formula>
    </cfRule>
  </conditionalFormatting>
  <conditionalFormatting sqref="AY17:AY21">
    <cfRule type="cellIs" dxfId="612" priority="508" operator="equal">
      <formula>11</formula>
    </cfRule>
    <cfRule type="cellIs" dxfId="611" priority="509" operator="equal">
      <formula>""</formula>
    </cfRule>
    <cfRule type="cellIs" dxfId="610" priority="510" operator="equal">
      <formula>0</formula>
    </cfRule>
    <cfRule type="cellIs" dxfId="609" priority="511" operator="equal">
      <formula>1</formula>
    </cfRule>
    <cfRule type="cellIs" dxfId="608" priority="512" operator="equal">
      <formula>10</formula>
    </cfRule>
    <cfRule type="cellIs" dxfId="607" priority="513" operator="equal">
      <formula>9</formula>
    </cfRule>
    <cfRule type="cellIs" dxfId="606" priority="514" operator="equal">
      <formula>8</formula>
    </cfRule>
    <cfRule type="cellIs" dxfId="605" priority="515" operator="equal">
      <formula>7</formula>
    </cfRule>
    <cfRule type="cellIs" dxfId="604" priority="516" operator="equal">
      <formula>5</formula>
    </cfRule>
    <cfRule type="cellIs" dxfId="603" priority="517" operator="equal">
      <formula>4</formula>
    </cfRule>
    <cfRule type="cellIs" dxfId="602" priority="518" operator="equal">
      <formula>3</formula>
    </cfRule>
    <cfRule type="cellIs" dxfId="601" priority="519" operator="equal">
      <formula>2</formula>
    </cfRule>
    <cfRule type="cellIs" dxfId="600" priority="520" operator="equal">
      <formula>1</formula>
    </cfRule>
  </conditionalFormatting>
  <conditionalFormatting sqref="AY16">
    <cfRule type="cellIs" dxfId="599" priority="495" operator="equal">
      <formula>11</formula>
    </cfRule>
    <cfRule type="cellIs" dxfId="598" priority="496" operator="equal">
      <formula>""</formula>
    </cfRule>
    <cfRule type="cellIs" dxfId="597" priority="497" operator="equal">
      <formula>0</formula>
    </cfRule>
    <cfRule type="cellIs" dxfId="596" priority="498" operator="equal">
      <formula>1</formula>
    </cfRule>
    <cfRule type="cellIs" dxfId="595" priority="499" operator="equal">
      <formula>10</formula>
    </cfRule>
    <cfRule type="cellIs" dxfId="594" priority="500" operator="equal">
      <formula>9</formula>
    </cfRule>
    <cfRule type="cellIs" dxfId="593" priority="501" operator="equal">
      <formula>8</formula>
    </cfRule>
    <cfRule type="cellIs" dxfId="592" priority="502" operator="equal">
      <formula>7</formula>
    </cfRule>
    <cfRule type="cellIs" dxfId="591" priority="503" operator="equal">
      <formula>5</formula>
    </cfRule>
    <cfRule type="cellIs" dxfId="590" priority="504" operator="equal">
      <formula>4</formula>
    </cfRule>
    <cfRule type="cellIs" dxfId="589" priority="505" operator="equal">
      <formula>3</formula>
    </cfRule>
    <cfRule type="cellIs" dxfId="588" priority="506" operator="equal">
      <formula>2</formula>
    </cfRule>
    <cfRule type="cellIs" dxfId="587" priority="507" operator="equal">
      <formula>1</formula>
    </cfRule>
  </conditionalFormatting>
  <conditionalFormatting sqref="BA17:BA21">
    <cfRule type="cellIs" dxfId="586" priority="482" operator="equal">
      <formula>11</formula>
    </cfRule>
    <cfRule type="cellIs" dxfId="585" priority="483" operator="equal">
      <formula>""</formula>
    </cfRule>
    <cfRule type="cellIs" dxfId="584" priority="484" operator="equal">
      <formula>0</formula>
    </cfRule>
    <cfRule type="cellIs" dxfId="583" priority="485" operator="equal">
      <formula>1</formula>
    </cfRule>
    <cfRule type="cellIs" dxfId="582" priority="486" operator="equal">
      <formula>10</formula>
    </cfRule>
    <cfRule type="cellIs" dxfId="581" priority="487" operator="equal">
      <formula>9</formula>
    </cfRule>
    <cfRule type="cellIs" dxfId="580" priority="488" operator="equal">
      <formula>8</formula>
    </cfRule>
    <cfRule type="cellIs" dxfId="579" priority="489" operator="equal">
      <formula>7</formula>
    </cfRule>
    <cfRule type="cellIs" dxfId="578" priority="490" operator="equal">
      <formula>5</formula>
    </cfRule>
    <cfRule type="cellIs" dxfId="577" priority="491" operator="equal">
      <formula>4</formula>
    </cfRule>
    <cfRule type="cellIs" dxfId="576" priority="492" operator="equal">
      <formula>3</formula>
    </cfRule>
    <cfRule type="cellIs" dxfId="575" priority="493" operator="equal">
      <formula>2</formula>
    </cfRule>
    <cfRule type="cellIs" dxfId="574" priority="494" operator="equal">
      <formula>1</formula>
    </cfRule>
  </conditionalFormatting>
  <conditionalFormatting sqref="BA16">
    <cfRule type="cellIs" dxfId="573" priority="469" operator="equal">
      <formula>11</formula>
    </cfRule>
    <cfRule type="cellIs" dxfId="572" priority="470" operator="equal">
      <formula>""</formula>
    </cfRule>
    <cfRule type="cellIs" dxfId="571" priority="471" operator="equal">
      <formula>0</formula>
    </cfRule>
    <cfRule type="cellIs" dxfId="570" priority="472" operator="equal">
      <formula>1</formula>
    </cfRule>
    <cfRule type="cellIs" dxfId="569" priority="473" operator="equal">
      <formula>10</formula>
    </cfRule>
    <cfRule type="cellIs" dxfId="568" priority="474" operator="equal">
      <formula>9</formula>
    </cfRule>
    <cfRule type="cellIs" dxfId="567" priority="475" operator="equal">
      <formula>8</formula>
    </cfRule>
    <cfRule type="cellIs" dxfId="566" priority="476" operator="equal">
      <formula>7</formula>
    </cfRule>
    <cfRule type="cellIs" dxfId="565" priority="477" operator="equal">
      <formula>5</formula>
    </cfRule>
    <cfRule type="cellIs" dxfId="564" priority="478" operator="equal">
      <formula>4</formula>
    </cfRule>
    <cfRule type="cellIs" dxfId="563" priority="479" operator="equal">
      <formula>3</formula>
    </cfRule>
    <cfRule type="cellIs" dxfId="562" priority="480" operator="equal">
      <formula>2</formula>
    </cfRule>
    <cfRule type="cellIs" dxfId="561" priority="481" operator="equal">
      <formula>1</formula>
    </cfRule>
  </conditionalFormatting>
  <conditionalFormatting sqref="BC17:BC21">
    <cfRule type="cellIs" dxfId="560" priority="456" operator="equal">
      <formula>11</formula>
    </cfRule>
    <cfRule type="cellIs" dxfId="559" priority="457" operator="equal">
      <formula>""</formula>
    </cfRule>
    <cfRule type="cellIs" dxfId="558" priority="458" operator="equal">
      <formula>0</formula>
    </cfRule>
    <cfRule type="cellIs" dxfId="557" priority="459" operator="equal">
      <formula>1</formula>
    </cfRule>
    <cfRule type="cellIs" dxfId="556" priority="460" operator="equal">
      <formula>10</formula>
    </cfRule>
    <cfRule type="cellIs" dxfId="555" priority="461" operator="equal">
      <formula>9</formula>
    </cfRule>
    <cfRule type="cellIs" dxfId="554" priority="462" operator="equal">
      <formula>8</formula>
    </cfRule>
    <cfRule type="cellIs" dxfId="553" priority="463" operator="equal">
      <formula>7</formula>
    </cfRule>
    <cfRule type="cellIs" dxfId="552" priority="464" operator="equal">
      <formula>5</formula>
    </cfRule>
    <cfRule type="cellIs" dxfId="551" priority="465" operator="equal">
      <formula>4</formula>
    </cfRule>
    <cfRule type="cellIs" dxfId="550" priority="466" operator="equal">
      <formula>3</formula>
    </cfRule>
    <cfRule type="cellIs" dxfId="549" priority="467" operator="equal">
      <formula>2</formula>
    </cfRule>
    <cfRule type="cellIs" dxfId="548" priority="468" operator="equal">
      <formula>1</formula>
    </cfRule>
  </conditionalFormatting>
  <conditionalFormatting sqref="BC16">
    <cfRule type="cellIs" dxfId="547" priority="443" operator="equal">
      <formula>11</formula>
    </cfRule>
    <cfRule type="cellIs" dxfId="546" priority="444" operator="equal">
      <formula>""</formula>
    </cfRule>
    <cfRule type="cellIs" dxfId="545" priority="445" operator="equal">
      <formula>0</formula>
    </cfRule>
    <cfRule type="cellIs" dxfId="544" priority="446" operator="equal">
      <formula>1</formula>
    </cfRule>
    <cfRule type="cellIs" dxfId="543" priority="447" operator="equal">
      <formula>10</formula>
    </cfRule>
    <cfRule type="cellIs" dxfId="542" priority="448" operator="equal">
      <formula>9</formula>
    </cfRule>
    <cfRule type="cellIs" dxfId="541" priority="449" operator="equal">
      <formula>8</formula>
    </cfRule>
    <cfRule type="cellIs" dxfId="540" priority="450" operator="equal">
      <formula>7</formula>
    </cfRule>
    <cfRule type="cellIs" dxfId="539" priority="451" operator="equal">
      <formula>5</formula>
    </cfRule>
    <cfRule type="cellIs" dxfId="538" priority="452" operator="equal">
      <formula>4</formula>
    </cfRule>
    <cfRule type="cellIs" dxfId="537" priority="453" operator="equal">
      <formula>3</formula>
    </cfRule>
    <cfRule type="cellIs" dxfId="536" priority="454" operator="equal">
      <formula>2</formula>
    </cfRule>
    <cfRule type="cellIs" dxfId="535" priority="455" operator="equal">
      <formula>1</formula>
    </cfRule>
  </conditionalFormatting>
  <conditionalFormatting sqref="AW24:AW28">
    <cfRule type="cellIs" dxfId="534" priority="430" operator="equal">
      <formula>11</formula>
    </cfRule>
    <cfRule type="cellIs" dxfId="533" priority="431" operator="equal">
      <formula>""</formula>
    </cfRule>
    <cfRule type="cellIs" dxfId="532" priority="432" operator="equal">
      <formula>0</formula>
    </cfRule>
    <cfRule type="cellIs" dxfId="531" priority="433" operator="equal">
      <formula>1</formula>
    </cfRule>
    <cfRule type="cellIs" dxfId="530" priority="434" operator="equal">
      <formula>10</formula>
    </cfRule>
    <cfRule type="cellIs" dxfId="529" priority="435" operator="equal">
      <formula>9</formula>
    </cfRule>
    <cfRule type="cellIs" dxfId="528" priority="436" operator="equal">
      <formula>8</formula>
    </cfRule>
    <cfRule type="cellIs" dxfId="527" priority="437" operator="equal">
      <formula>7</formula>
    </cfRule>
    <cfRule type="cellIs" dxfId="526" priority="438" operator="equal">
      <formula>5</formula>
    </cfRule>
    <cfRule type="cellIs" dxfId="525" priority="439" operator="equal">
      <formula>4</formula>
    </cfRule>
    <cfRule type="cellIs" dxfId="524" priority="440" operator="equal">
      <formula>3</formula>
    </cfRule>
    <cfRule type="cellIs" dxfId="523" priority="441" operator="equal">
      <formula>2</formula>
    </cfRule>
    <cfRule type="cellIs" dxfId="522" priority="442" operator="equal">
      <formula>1</formula>
    </cfRule>
  </conditionalFormatting>
  <conditionalFormatting sqref="AW23">
    <cfRule type="cellIs" dxfId="521" priority="417" operator="equal">
      <formula>11</formula>
    </cfRule>
    <cfRule type="cellIs" dxfId="520" priority="418" operator="equal">
      <formula>""</formula>
    </cfRule>
    <cfRule type="cellIs" dxfId="519" priority="419" operator="equal">
      <formula>0</formula>
    </cfRule>
    <cfRule type="cellIs" dxfId="518" priority="420" operator="equal">
      <formula>1</formula>
    </cfRule>
    <cfRule type="cellIs" dxfId="517" priority="421" operator="equal">
      <formula>10</formula>
    </cfRule>
    <cfRule type="cellIs" dxfId="516" priority="422" operator="equal">
      <formula>9</formula>
    </cfRule>
    <cfRule type="cellIs" dxfId="515" priority="423" operator="equal">
      <formula>8</formula>
    </cfRule>
    <cfRule type="cellIs" dxfId="514" priority="424" operator="equal">
      <formula>7</formula>
    </cfRule>
    <cfRule type="cellIs" dxfId="513" priority="425" operator="equal">
      <formula>5</formula>
    </cfRule>
    <cfRule type="cellIs" dxfId="512" priority="426" operator="equal">
      <formula>4</formula>
    </cfRule>
    <cfRule type="cellIs" dxfId="511" priority="427" operator="equal">
      <formula>3</formula>
    </cfRule>
    <cfRule type="cellIs" dxfId="510" priority="428" operator="equal">
      <formula>2</formula>
    </cfRule>
    <cfRule type="cellIs" dxfId="509" priority="429" operator="equal">
      <formula>1</formula>
    </cfRule>
  </conditionalFormatting>
  <conditionalFormatting sqref="AY24:AY28">
    <cfRule type="cellIs" dxfId="508" priority="404" operator="equal">
      <formula>11</formula>
    </cfRule>
    <cfRule type="cellIs" dxfId="507" priority="405" operator="equal">
      <formula>""</formula>
    </cfRule>
    <cfRule type="cellIs" dxfId="506" priority="406" operator="equal">
      <formula>0</formula>
    </cfRule>
    <cfRule type="cellIs" dxfId="505" priority="407" operator="equal">
      <formula>1</formula>
    </cfRule>
    <cfRule type="cellIs" dxfId="504" priority="408" operator="equal">
      <formula>10</formula>
    </cfRule>
    <cfRule type="cellIs" dxfId="503" priority="409" operator="equal">
      <formula>9</formula>
    </cfRule>
    <cfRule type="cellIs" dxfId="502" priority="410" operator="equal">
      <formula>8</formula>
    </cfRule>
    <cfRule type="cellIs" dxfId="501" priority="411" operator="equal">
      <formula>7</formula>
    </cfRule>
    <cfRule type="cellIs" dxfId="500" priority="412" operator="equal">
      <formula>5</formula>
    </cfRule>
    <cfRule type="cellIs" dxfId="499" priority="413" operator="equal">
      <formula>4</formula>
    </cfRule>
    <cfRule type="cellIs" dxfId="498" priority="414" operator="equal">
      <formula>3</formula>
    </cfRule>
    <cfRule type="cellIs" dxfId="497" priority="415" operator="equal">
      <formula>2</formula>
    </cfRule>
    <cfRule type="cellIs" dxfId="496" priority="416" operator="equal">
      <formula>1</formula>
    </cfRule>
  </conditionalFormatting>
  <conditionalFormatting sqref="AY23">
    <cfRule type="cellIs" dxfId="495" priority="391" operator="equal">
      <formula>11</formula>
    </cfRule>
    <cfRule type="cellIs" dxfId="494" priority="392" operator="equal">
      <formula>""</formula>
    </cfRule>
    <cfRule type="cellIs" dxfId="493" priority="393" operator="equal">
      <formula>0</formula>
    </cfRule>
    <cfRule type="cellIs" dxfId="492" priority="394" operator="equal">
      <formula>1</formula>
    </cfRule>
    <cfRule type="cellIs" dxfId="491" priority="395" operator="equal">
      <formula>10</formula>
    </cfRule>
    <cfRule type="cellIs" dxfId="490" priority="396" operator="equal">
      <formula>9</formula>
    </cfRule>
    <cfRule type="cellIs" dxfId="489" priority="397" operator="equal">
      <formula>8</formula>
    </cfRule>
    <cfRule type="cellIs" dxfId="488" priority="398" operator="equal">
      <formula>7</formula>
    </cfRule>
    <cfRule type="cellIs" dxfId="487" priority="399" operator="equal">
      <formula>5</formula>
    </cfRule>
    <cfRule type="cellIs" dxfId="486" priority="400" operator="equal">
      <formula>4</formula>
    </cfRule>
    <cfRule type="cellIs" dxfId="485" priority="401" operator="equal">
      <formula>3</formula>
    </cfRule>
    <cfRule type="cellIs" dxfId="484" priority="402" operator="equal">
      <formula>2</formula>
    </cfRule>
    <cfRule type="cellIs" dxfId="483" priority="403" operator="equal">
      <formula>1</formula>
    </cfRule>
  </conditionalFormatting>
  <conditionalFormatting sqref="BC24:BC28">
    <cfRule type="cellIs" dxfId="482" priority="352" operator="equal">
      <formula>11</formula>
    </cfRule>
    <cfRule type="cellIs" dxfId="481" priority="353" operator="equal">
      <formula>""</formula>
    </cfRule>
    <cfRule type="cellIs" dxfId="480" priority="354" operator="equal">
      <formula>0</formula>
    </cfRule>
    <cfRule type="cellIs" dxfId="479" priority="355" operator="equal">
      <formula>1</formula>
    </cfRule>
    <cfRule type="cellIs" dxfId="478" priority="356" operator="equal">
      <formula>10</formula>
    </cfRule>
    <cfRule type="cellIs" dxfId="477" priority="357" operator="equal">
      <formula>9</formula>
    </cfRule>
    <cfRule type="cellIs" dxfId="476" priority="358" operator="equal">
      <formula>8</formula>
    </cfRule>
    <cfRule type="cellIs" dxfId="475" priority="359" operator="equal">
      <formula>7</formula>
    </cfRule>
    <cfRule type="cellIs" dxfId="474" priority="360" operator="equal">
      <formula>5</formula>
    </cfRule>
    <cfRule type="cellIs" dxfId="473" priority="361" operator="equal">
      <formula>4</formula>
    </cfRule>
    <cfRule type="cellIs" dxfId="472" priority="362" operator="equal">
      <formula>3</formula>
    </cfRule>
    <cfRule type="cellIs" dxfId="471" priority="363" operator="equal">
      <formula>2</formula>
    </cfRule>
    <cfRule type="cellIs" dxfId="470" priority="364" operator="equal">
      <formula>1</formula>
    </cfRule>
  </conditionalFormatting>
  <conditionalFormatting sqref="BC23">
    <cfRule type="cellIs" dxfId="469" priority="339" operator="equal">
      <formula>11</formula>
    </cfRule>
    <cfRule type="cellIs" dxfId="468" priority="340" operator="equal">
      <formula>""</formula>
    </cfRule>
    <cfRule type="cellIs" dxfId="467" priority="341" operator="equal">
      <formula>0</formula>
    </cfRule>
    <cfRule type="cellIs" dxfId="466" priority="342" operator="equal">
      <formula>1</formula>
    </cfRule>
    <cfRule type="cellIs" dxfId="465" priority="343" operator="equal">
      <formula>10</formula>
    </cfRule>
    <cfRule type="cellIs" dxfId="464" priority="344" operator="equal">
      <formula>9</formula>
    </cfRule>
    <cfRule type="cellIs" dxfId="463" priority="345" operator="equal">
      <formula>8</formula>
    </cfRule>
    <cfRule type="cellIs" dxfId="462" priority="346" operator="equal">
      <formula>7</formula>
    </cfRule>
    <cfRule type="cellIs" dxfId="461" priority="347" operator="equal">
      <formula>5</formula>
    </cfRule>
    <cfRule type="cellIs" dxfId="460" priority="348" operator="equal">
      <formula>4</formula>
    </cfRule>
    <cfRule type="cellIs" dxfId="459" priority="349" operator="equal">
      <formula>3</formula>
    </cfRule>
    <cfRule type="cellIs" dxfId="458" priority="350" operator="equal">
      <formula>2</formula>
    </cfRule>
    <cfRule type="cellIs" dxfId="457" priority="351" operator="equal">
      <formula>1</formula>
    </cfRule>
  </conditionalFormatting>
  <conditionalFormatting sqref="BE17:BE21">
    <cfRule type="cellIs" dxfId="456" priority="274" operator="equal">
      <formula>11</formula>
    </cfRule>
    <cfRule type="cellIs" dxfId="455" priority="275" operator="equal">
      <formula>""</formula>
    </cfRule>
    <cfRule type="cellIs" dxfId="454" priority="276" operator="equal">
      <formula>0</formula>
    </cfRule>
    <cfRule type="cellIs" dxfId="453" priority="277" operator="equal">
      <formula>1</formula>
    </cfRule>
    <cfRule type="cellIs" dxfId="452" priority="278" operator="equal">
      <formula>10</formula>
    </cfRule>
    <cfRule type="cellIs" dxfId="451" priority="279" operator="equal">
      <formula>9</formula>
    </cfRule>
    <cfRule type="cellIs" dxfId="450" priority="280" operator="equal">
      <formula>8</formula>
    </cfRule>
    <cfRule type="cellIs" dxfId="449" priority="281" operator="equal">
      <formula>7</formula>
    </cfRule>
    <cfRule type="cellIs" dxfId="448" priority="282" operator="equal">
      <formula>5</formula>
    </cfRule>
    <cfRule type="cellIs" dxfId="447" priority="283" operator="equal">
      <formula>4</formula>
    </cfRule>
    <cfRule type="cellIs" dxfId="446" priority="284" operator="equal">
      <formula>3</formula>
    </cfRule>
    <cfRule type="cellIs" dxfId="445" priority="285" operator="equal">
      <formula>2</formula>
    </cfRule>
    <cfRule type="cellIs" dxfId="444" priority="286" operator="equal">
      <formula>1</formula>
    </cfRule>
  </conditionalFormatting>
  <conditionalFormatting sqref="BE16">
    <cfRule type="cellIs" dxfId="443" priority="261" operator="equal">
      <formula>11</formula>
    </cfRule>
    <cfRule type="cellIs" dxfId="442" priority="262" operator="equal">
      <formula>""</formula>
    </cfRule>
    <cfRule type="cellIs" dxfId="441" priority="263" operator="equal">
      <formula>0</formula>
    </cfRule>
    <cfRule type="cellIs" dxfId="440" priority="264" operator="equal">
      <formula>1</formula>
    </cfRule>
    <cfRule type="cellIs" dxfId="439" priority="265" operator="equal">
      <formula>10</formula>
    </cfRule>
    <cfRule type="cellIs" dxfId="438" priority="266" operator="equal">
      <formula>9</formula>
    </cfRule>
    <cfRule type="cellIs" dxfId="437" priority="267" operator="equal">
      <formula>8</formula>
    </cfRule>
    <cfRule type="cellIs" dxfId="436" priority="268" operator="equal">
      <formula>7</formula>
    </cfRule>
    <cfRule type="cellIs" dxfId="435" priority="269" operator="equal">
      <formula>5</formula>
    </cfRule>
    <cfRule type="cellIs" dxfId="434" priority="270" operator="equal">
      <formula>4</formula>
    </cfRule>
    <cfRule type="cellIs" dxfId="433" priority="271" operator="equal">
      <formula>3</formula>
    </cfRule>
    <cfRule type="cellIs" dxfId="432" priority="272" operator="equal">
      <formula>2</formula>
    </cfRule>
    <cfRule type="cellIs" dxfId="431" priority="273" operator="equal">
      <formula>1</formula>
    </cfRule>
  </conditionalFormatting>
  <conditionalFormatting sqref="BG17:BG21">
    <cfRule type="cellIs" dxfId="430" priority="248" operator="equal">
      <formula>11</formula>
    </cfRule>
    <cfRule type="cellIs" dxfId="429" priority="249" operator="equal">
      <formula>""</formula>
    </cfRule>
    <cfRule type="cellIs" dxfId="428" priority="250" operator="equal">
      <formula>0</formula>
    </cfRule>
    <cfRule type="cellIs" dxfId="427" priority="251" operator="equal">
      <formula>1</formula>
    </cfRule>
    <cfRule type="cellIs" dxfId="426" priority="252" operator="equal">
      <formula>10</formula>
    </cfRule>
    <cfRule type="cellIs" dxfId="425" priority="253" operator="equal">
      <formula>9</formula>
    </cfRule>
    <cfRule type="cellIs" dxfId="424" priority="254" operator="equal">
      <formula>8</formula>
    </cfRule>
    <cfRule type="cellIs" dxfId="423" priority="255" operator="equal">
      <formula>7</formula>
    </cfRule>
    <cfRule type="cellIs" dxfId="422" priority="256" operator="equal">
      <formula>5</formula>
    </cfRule>
    <cfRule type="cellIs" dxfId="421" priority="257" operator="equal">
      <formula>4</formula>
    </cfRule>
    <cfRule type="cellIs" dxfId="420" priority="258" operator="equal">
      <formula>3</formula>
    </cfRule>
    <cfRule type="cellIs" dxfId="419" priority="259" operator="equal">
      <formula>2</formula>
    </cfRule>
    <cfRule type="cellIs" dxfId="418" priority="260" operator="equal">
      <formula>1</formula>
    </cfRule>
  </conditionalFormatting>
  <conditionalFormatting sqref="BG16">
    <cfRule type="cellIs" dxfId="417" priority="235" operator="equal">
      <formula>11</formula>
    </cfRule>
    <cfRule type="cellIs" dxfId="416" priority="236" operator="equal">
      <formula>""</formula>
    </cfRule>
    <cfRule type="cellIs" dxfId="415" priority="237" operator="equal">
      <formula>0</formula>
    </cfRule>
    <cfRule type="cellIs" dxfId="414" priority="238" operator="equal">
      <formula>1</formula>
    </cfRule>
    <cfRule type="cellIs" dxfId="413" priority="239" operator="equal">
      <formula>10</formula>
    </cfRule>
    <cfRule type="cellIs" dxfId="412" priority="240" operator="equal">
      <formula>9</formula>
    </cfRule>
    <cfRule type="cellIs" dxfId="411" priority="241" operator="equal">
      <formula>8</formula>
    </cfRule>
    <cfRule type="cellIs" dxfId="410" priority="242" operator="equal">
      <formula>7</formula>
    </cfRule>
    <cfRule type="cellIs" dxfId="409" priority="243" operator="equal">
      <formula>5</formula>
    </cfRule>
    <cfRule type="cellIs" dxfId="408" priority="244" operator="equal">
      <formula>4</formula>
    </cfRule>
    <cfRule type="cellIs" dxfId="407" priority="245" operator="equal">
      <formula>3</formula>
    </cfRule>
    <cfRule type="cellIs" dxfId="406" priority="246" operator="equal">
      <formula>2</formula>
    </cfRule>
    <cfRule type="cellIs" dxfId="405" priority="247" operator="equal">
      <formula>1</formula>
    </cfRule>
  </conditionalFormatting>
  <conditionalFormatting sqref="BK17:BK21 BK24:BK28">
    <cfRule type="cellIs" dxfId="404" priority="222" operator="equal">
      <formula>11</formula>
    </cfRule>
    <cfRule type="cellIs" dxfId="403" priority="223" operator="equal">
      <formula>""</formula>
    </cfRule>
    <cfRule type="cellIs" dxfId="402" priority="224" operator="equal">
      <formula>0</formula>
    </cfRule>
    <cfRule type="cellIs" dxfId="401" priority="225" operator="equal">
      <formula>1</formula>
    </cfRule>
    <cfRule type="cellIs" dxfId="400" priority="226" operator="equal">
      <formula>10</formula>
    </cfRule>
    <cfRule type="cellIs" dxfId="399" priority="227" operator="equal">
      <formula>9</formula>
    </cfRule>
    <cfRule type="cellIs" dxfId="398" priority="228" operator="equal">
      <formula>8</formula>
    </cfRule>
    <cfRule type="cellIs" dxfId="397" priority="229" operator="equal">
      <formula>7</formula>
    </cfRule>
    <cfRule type="cellIs" dxfId="396" priority="230" operator="equal">
      <formula>5</formula>
    </cfRule>
    <cfRule type="cellIs" dxfId="395" priority="231" operator="equal">
      <formula>4</formula>
    </cfRule>
    <cfRule type="cellIs" dxfId="394" priority="232" operator="equal">
      <formula>3</formula>
    </cfRule>
    <cfRule type="cellIs" dxfId="393" priority="233" operator="equal">
      <formula>2</formula>
    </cfRule>
    <cfRule type="cellIs" dxfId="392" priority="234" operator="equal">
      <formula>1</formula>
    </cfRule>
  </conditionalFormatting>
  <conditionalFormatting sqref="BK16 BK23">
    <cfRule type="cellIs" dxfId="391" priority="209" operator="equal">
      <formula>11</formula>
    </cfRule>
    <cfRule type="cellIs" dxfId="390" priority="210" operator="equal">
      <formula>""</formula>
    </cfRule>
    <cfRule type="cellIs" dxfId="389" priority="211" operator="equal">
      <formula>0</formula>
    </cfRule>
    <cfRule type="cellIs" dxfId="388" priority="212" operator="equal">
      <formula>1</formula>
    </cfRule>
    <cfRule type="cellIs" dxfId="387" priority="213" operator="equal">
      <formula>10</formula>
    </cfRule>
    <cfRule type="cellIs" dxfId="386" priority="214" operator="equal">
      <formula>9</formula>
    </cfRule>
    <cfRule type="cellIs" dxfId="385" priority="215" operator="equal">
      <formula>8</formula>
    </cfRule>
    <cfRule type="cellIs" dxfId="384" priority="216" operator="equal">
      <formula>7</formula>
    </cfRule>
    <cfRule type="cellIs" dxfId="383" priority="217" operator="equal">
      <formula>5</formula>
    </cfRule>
    <cfRule type="cellIs" dxfId="382" priority="218" operator="equal">
      <formula>4</formula>
    </cfRule>
    <cfRule type="cellIs" dxfId="381" priority="219" operator="equal">
      <formula>3</formula>
    </cfRule>
    <cfRule type="cellIs" dxfId="380" priority="220" operator="equal">
      <formula>2</formula>
    </cfRule>
    <cfRule type="cellIs" dxfId="379" priority="221" operator="equal">
      <formula>1</formula>
    </cfRule>
  </conditionalFormatting>
  <conditionalFormatting sqref="BM17:BM21 BM24:BM28">
    <cfRule type="cellIs" dxfId="378" priority="196" operator="equal">
      <formula>11</formula>
    </cfRule>
    <cfRule type="cellIs" dxfId="377" priority="197" operator="equal">
      <formula>""</formula>
    </cfRule>
    <cfRule type="cellIs" dxfId="376" priority="198" operator="equal">
      <formula>0</formula>
    </cfRule>
    <cfRule type="cellIs" dxfId="375" priority="199" operator="equal">
      <formula>1</formula>
    </cfRule>
    <cfRule type="cellIs" dxfId="374" priority="200" operator="equal">
      <formula>10</formula>
    </cfRule>
    <cfRule type="cellIs" dxfId="373" priority="201" operator="equal">
      <formula>9</formula>
    </cfRule>
    <cfRule type="cellIs" dxfId="372" priority="202" operator="equal">
      <formula>8</formula>
    </cfRule>
    <cfRule type="cellIs" dxfId="371" priority="203" operator="equal">
      <formula>7</formula>
    </cfRule>
    <cfRule type="cellIs" dxfId="370" priority="204" operator="equal">
      <formula>5</formula>
    </cfRule>
    <cfRule type="cellIs" dxfId="369" priority="205" operator="equal">
      <formula>4</formula>
    </cfRule>
    <cfRule type="cellIs" dxfId="368" priority="206" operator="equal">
      <formula>3</formula>
    </cfRule>
    <cfRule type="cellIs" dxfId="367" priority="207" operator="equal">
      <formula>2</formula>
    </cfRule>
    <cfRule type="cellIs" dxfId="366" priority="208" operator="equal">
      <formula>1</formula>
    </cfRule>
  </conditionalFormatting>
  <conditionalFormatting sqref="BM16 BM23">
    <cfRule type="cellIs" dxfId="365" priority="183" operator="equal">
      <formula>11</formula>
    </cfRule>
    <cfRule type="cellIs" dxfId="364" priority="184" operator="equal">
      <formula>""</formula>
    </cfRule>
    <cfRule type="cellIs" dxfId="363" priority="185" operator="equal">
      <formula>0</formula>
    </cfRule>
    <cfRule type="cellIs" dxfId="362" priority="186" operator="equal">
      <formula>1</formula>
    </cfRule>
    <cfRule type="cellIs" dxfId="361" priority="187" operator="equal">
      <formula>10</formula>
    </cfRule>
    <cfRule type="cellIs" dxfId="360" priority="188" operator="equal">
      <formula>9</formula>
    </cfRule>
    <cfRule type="cellIs" dxfId="359" priority="189" operator="equal">
      <formula>8</formula>
    </cfRule>
    <cfRule type="cellIs" dxfId="358" priority="190" operator="equal">
      <formula>7</formula>
    </cfRule>
    <cfRule type="cellIs" dxfId="357" priority="191" operator="equal">
      <formula>5</formula>
    </cfRule>
    <cfRule type="cellIs" dxfId="356" priority="192" operator="equal">
      <formula>4</formula>
    </cfRule>
    <cfRule type="cellIs" dxfId="355" priority="193" operator="equal">
      <formula>3</formula>
    </cfRule>
    <cfRule type="cellIs" dxfId="354" priority="194" operator="equal">
      <formula>2</formula>
    </cfRule>
    <cfRule type="cellIs" dxfId="353" priority="195" operator="equal">
      <formula>1</formula>
    </cfRule>
  </conditionalFormatting>
  <conditionalFormatting sqref="W31:W35">
    <cfRule type="cellIs" dxfId="352" priority="14" operator="equal">
      <formula>11</formula>
    </cfRule>
    <cfRule type="cellIs" dxfId="351" priority="15" operator="equal">
      <formula>""</formula>
    </cfRule>
    <cfRule type="cellIs" dxfId="350" priority="16" operator="equal">
      <formula>0</formula>
    </cfRule>
    <cfRule type="cellIs" dxfId="349" priority="17" operator="equal">
      <formula>1</formula>
    </cfRule>
    <cfRule type="cellIs" dxfId="348" priority="18" operator="equal">
      <formula>10</formula>
    </cfRule>
    <cfRule type="cellIs" dxfId="347" priority="19" operator="equal">
      <formula>9</formula>
    </cfRule>
    <cfRule type="cellIs" dxfId="346" priority="20" operator="equal">
      <formula>8</formula>
    </cfRule>
    <cfRule type="cellIs" dxfId="345" priority="21" operator="equal">
      <formula>7</formula>
    </cfRule>
    <cfRule type="cellIs" dxfId="344" priority="22" operator="equal">
      <formula>5</formula>
    </cfRule>
    <cfRule type="cellIs" dxfId="343" priority="23" operator="equal">
      <formula>4</formula>
    </cfRule>
    <cfRule type="cellIs" dxfId="342" priority="24" operator="equal">
      <formula>3</formula>
    </cfRule>
    <cfRule type="cellIs" dxfId="341" priority="25" operator="equal">
      <formula>2</formula>
    </cfRule>
    <cfRule type="cellIs" dxfId="340" priority="26" operator="equal">
      <formula>1</formula>
    </cfRule>
  </conditionalFormatting>
  <conditionalFormatting sqref="W30">
    <cfRule type="cellIs" dxfId="339" priority="1" operator="equal">
      <formula>11</formula>
    </cfRule>
    <cfRule type="cellIs" dxfId="338" priority="2" operator="equal">
      <formula>""</formula>
    </cfRule>
    <cfRule type="cellIs" dxfId="337" priority="3" operator="equal">
      <formula>0</formula>
    </cfRule>
    <cfRule type="cellIs" dxfId="336" priority="4" operator="equal">
      <formula>1</formula>
    </cfRule>
    <cfRule type="cellIs" dxfId="335" priority="5" operator="equal">
      <formula>10</formula>
    </cfRule>
    <cfRule type="cellIs" dxfId="334" priority="6" operator="equal">
      <formula>9</formula>
    </cfRule>
    <cfRule type="cellIs" dxfId="333" priority="7" operator="equal">
      <formula>8</formula>
    </cfRule>
    <cfRule type="cellIs" dxfId="332" priority="8" operator="equal">
      <formula>7</formula>
    </cfRule>
    <cfRule type="cellIs" dxfId="331" priority="9" operator="equal">
      <formula>5</formula>
    </cfRule>
    <cfRule type="cellIs" dxfId="330" priority="10" operator="equal">
      <formula>4</formula>
    </cfRule>
    <cfRule type="cellIs" dxfId="329" priority="11" operator="equal">
      <formula>3</formula>
    </cfRule>
    <cfRule type="cellIs" dxfId="328" priority="12" operator="equal">
      <formula>2</formula>
    </cfRule>
    <cfRule type="cellIs" dxfId="327" priority="13" operator="equal">
      <formula>1</formula>
    </cfRule>
  </conditionalFormatting>
  <conditionalFormatting sqref="U31:U35">
    <cfRule type="cellIs" dxfId="326" priority="40" operator="equal">
      <formula>11</formula>
    </cfRule>
    <cfRule type="cellIs" dxfId="325" priority="41" operator="equal">
      <formula>""</formula>
    </cfRule>
    <cfRule type="cellIs" dxfId="324" priority="42" operator="equal">
      <formula>0</formula>
    </cfRule>
    <cfRule type="cellIs" dxfId="323" priority="43" operator="equal">
      <formula>1</formula>
    </cfRule>
    <cfRule type="cellIs" dxfId="322" priority="44" operator="equal">
      <formula>10</formula>
    </cfRule>
    <cfRule type="cellIs" dxfId="321" priority="45" operator="equal">
      <formula>9</formula>
    </cfRule>
    <cfRule type="cellIs" dxfId="320" priority="46" operator="equal">
      <formula>8</formula>
    </cfRule>
    <cfRule type="cellIs" dxfId="319" priority="47" operator="equal">
      <formula>7</formula>
    </cfRule>
    <cfRule type="cellIs" dxfId="318" priority="48" operator="equal">
      <formula>5</formula>
    </cfRule>
    <cfRule type="cellIs" dxfId="317" priority="49" operator="equal">
      <formula>4</formula>
    </cfRule>
    <cfRule type="cellIs" dxfId="316" priority="50" operator="equal">
      <formula>3</formula>
    </cfRule>
    <cfRule type="cellIs" dxfId="315" priority="51" operator="equal">
      <formula>2</formula>
    </cfRule>
    <cfRule type="cellIs" dxfId="314" priority="52" operator="equal">
      <formula>1</formula>
    </cfRule>
  </conditionalFormatting>
  <conditionalFormatting sqref="U30">
    <cfRule type="cellIs" dxfId="313" priority="27" operator="equal">
      <formula>11</formula>
    </cfRule>
    <cfRule type="cellIs" dxfId="312" priority="28" operator="equal">
      <formula>""</formula>
    </cfRule>
    <cfRule type="cellIs" dxfId="311" priority="29" operator="equal">
      <formula>0</formula>
    </cfRule>
    <cfRule type="cellIs" dxfId="310" priority="30" operator="equal">
      <formula>1</formula>
    </cfRule>
    <cfRule type="cellIs" dxfId="309" priority="31" operator="equal">
      <formula>10</formula>
    </cfRule>
    <cfRule type="cellIs" dxfId="308" priority="32" operator="equal">
      <formula>9</formula>
    </cfRule>
    <cfRule type="cellIs" dxfId="307" priority="33" operator="equal">
      <formula>8</formula>
    </cfRule>
    <cfRule type="cellIs" dxfId="306" priority="34" operator="equal">
      <formula>7</formula>
    </cfRule>
    <cfRule type="cellIs" dxfId="305" priority="35" operator="equal">
      <formula>5</formula>
    </cfRule>
    <cfRule type="cellIs" dxfId="304" priority="36" operator="equal">
      <formula>4</formula>
    </cfRule>
    <cfRule type="cellIs" dxfId="303" priority="37" operator="equal">
      <formula>3</formula>
    </cfRule>
    <cfRule type="cellIs" dxfId="302" priority="38" operator="equal">
      <formula>2</formula>
    </cfRule>
    <cfRule type="cellIs" dxfId="301" priority="39" operator="equal">
      <formula>1</formula>
    </cfRule>
  </conditionalFormatting>
  <dataValidations count="3">
    <dataValidation type="list" allowBlank="1" showInputMessage="1" showErrorMessage="1" sqref="AD5:AI9 V5:Y9" xr:uid="{93F63AC6-30CF-4546-977E-712F2F321E2C}">
      <formula1>$AX$46:$AX$62</formula1>
    </dataValidation>
    <dataValidation type="list" allowBlank="1" showInputMessage="1" showErrorMessage="1" prompt="Please select" sqref="AJ5:AJ9 Z5:Z9" xr:uid="{718E0208-30C5-4A6A-A6A8-7801FDE83ED2}">
      <formula1>$AN$6:$AN$7</formula1>
    </dataValidation>
    <dataValidation type="list" allowBlank="1" showInputMessage="1" showErrorMessage="1" promptTitle="Please select" prompt="_x000a_" sqref="BV9:BV10" xr:uid="{32DCC8B5-5A11-4F85-B68B-A5C6F70AE7D3}">
      <formula1>$AN$6:$AN$8</formula1>
    </dataValidation>
  </dataValidations>
  <hyperlinks>
    <hyperlink ref="C22" location="'C#63 Visuals Portfolio'!C7" display="ThinVision S22e-20" xr:uid="{C5E4E955-EE19-40CC-879A-04A17D72FD25}"/>
    <hyperlink ref="G22" location="'C#63 Visuals Portfolio'!E7" display="ThinVision S24e-20" xr:uid="{1A1477BF-4B5D-42AE-9657-01EDAD8D4793}"/>
    <hyperlink ref="K22" location="'C#63 Visuals Portfolio'!E7" display="ThinVision S27e-20" xr:uid="{D0FD6E9A-F4D2-4DAD-83C6-17C4563D26DA}"/>
    <hyperlink ref="Q22" location="'C#63 Visuals Portfolio'!G7" display="ThinkVision T22i-20" xr:uid="{11443C78-1D02-446B-A661-A465654079EC}"/>
    <hyperlink ref="Q29" location="'C#63 Visuals Portfolio'!G7" display="ThinkVision T22i-20" xr:uid="{DF3B39FA-2D4B-43E9-8DAC-4B544ACB02B9}"/>
    <hyperlink ref="Q36" location="'C#63 Visuals Portfolio'!G7" display="ThinkVision T22i-20" xr:uid="{D1486B80-3545-4A87-8177-0F318D0620DF}"/>
    <hyperlink ref="Q43" location="'C#63 Visuals Portfolio'!G7" display="ThinkVision T22i-20" xr:uid="{475A274E-7C3F-4B6D-B217-AAF4FAFB1B47}"/>
    <hyperlink ref="U22" location="'C#63 Visuals Portfolio'!K7" display="ThinkVision T24i-2L" xr:uid="{8D0622A5-B5BA-4461-BD5E-64AC86EF9817}"/>
    <hyperlink ref="U29" location="'C#63 Visuals Portfolio'!L7" display="ThinkVision T24m-20" xr:uid="{3EBB8FD4-3CE6-490C-8C90-5B5B98F076C7}"/>
    <hyperlink ref="U43" location="'C#63 Visuals Portfolio'!M7" display="ThinkVision T24d-10" xr:uid="{020CC61F-5050-4C44-BA61-CBF5B72981D1}"/>
    <hyperlink ref="U50" location="'C#63 Visuals Portfolio'!N7" display="ThinkVision T24v-20" xr:uid="{442CF02E-D6B1-4F76-9972-07DA83B06EFA}"/>
    <hyperlink ref="U57" location="'C#63 Visuals Portfolio'!O7" display="ThinkVision T24h-20" xr:uid="{43692190-266B-4948-9BA3-7899727DBB2C}"/>
    <hyperlink ref="U64" location="'C#63 Visuals Portfolio'!P7" display="ThinkVision T24t-20" xr:uid="{69E48214-934A-4053-A900-7B71C67E05F6}"/>
    <hyperlink ref="U71" location="'C#63 Visuals Portfolio'!Q7" display="ThinkVision T25d-10" xr:uid="{AC15E75A-9118-4974-B684-192816F88411}"/>
    <hyperlink ref="Y22" location="'C#63 Visuals Portfolio'!R7" display="ThinkVision T27i-10" xr:uid="{76F26F55-9871-40D1-A9EB-40A1878466BA}"/>
    <hyperlink ref="Y29" location="'C#63 Visuals Portfolio'!S7" display="ThinkVision T27h-2L" xr:uid="{EA303752-EB86-48DB-A482-09BBD6F61AF6}"/>
    <hyperlink ref="Y36" location="'C#63 Visuals Portfolio'!T7" display="ThinkVision T27p-10" xr:uid="{2000EB2E-FCAC-4E5C-BECA-B10957396724}"/>
    <hyperlink ref="Y43" location="'C#63 Visuals Portfolio'!U7" display="ThinkVision T27hv-20" xr:uid="{05113F4D-4FF2-4840-A2CF-BC0602360E95}"/>
    <hyperlink ref="AC22" location="'C#63 Visuals Portfolio'!V7" display="ThinkVision T32h-20" xr:uid="{B6B337B6-53F5-411E-BB24-B3360C29EAAC}"/>
    <hyperlink ref="AC29" location="'C#63 Visuals Portfolio'!W7" display="ThinkVision T32p-20" xr:uid="{DA4F6FC8-C57D-443A-9C4F-96CC1BEAC908}"/>
    <hyperlink ref="AC36" location="'C#63 Visuals Portfolio'!X7" display="ThinkVision T34w-20" xr:uid="{71B587A0-ACA0-40EA-8D0B-C4C03F770619}"/>
    <hyperlink ref="AI22" location="'C#62 Visuals Portfolio'!Z7" display="ThinkVision P24q-20" xr:uid="{AFDD9970-33C7-40D8-B534-0B1185E7F985}"/>
    <hyperlink ref="AI29" location="'C#62 Visuals Portfolio'!AA7" display="ThinkVision P24h-2L" xr:uid="{3FFC562C-A4A7-4833-8FB1-4685AD128135}"/>
    <hyperlink ref="AM22" location="'C#62 Visuals Portfolio'!AB7" display="ThinkVision P27q-20" xr:uid="{B325608B-56F7-4027-8701-7F59A0AE3DE6}"/>
    <hyperlink ref="AM29" location="'C#62 Visuals Portfolio'!AC7" display="ThinkVision P27h-20" xr:uid="{4B0650B5-038F-4E87-A60C-1728B174642C}"/>
    <hyperlink ref="AM36" location="'C#62 Visuals Portfolio'!AD7" display="ThinkVision P27u-20" xr:uid="{A1C215C1-3CC7-4B2A-8C86-562F7A82B8DB}"/>
    <hyperlink ref="AM43" location="'C#62 Visuals Portfolio'!AE7" display="ThinkVision Creator Extreme" xr:uid="{F96614B0-ECA9-4A2F-94B0-276A2CEEA7EE}"/>
    <hyperlink ref="AQ22" location="'C#62 Visuals Portfolio'!AF7" display="ThinkVision P32p-20" xr:uid="{76498BED-8FEF-4931-B053-28C097CBCCB7}"/>
    <hyperlink ref="AQ29" location="'C#62 Visuals Portfolio'!AG7" display="ThinkVision P34w-20" xr:uid="{124F9350-5B04-4ACB-B464-E0FC5709DA79}"/>
    <hyperlink ref="AQ36" location="'C#62 Visuals Portfolio'!AH7" display="ThinkVision P40w-20" xr:uid="{4079CA20-AEFA-41F7-85E0-567376650908}"/>
    <hyperlink ref="AW22" location="'C#62 Visuals Portfolio'!AJ7" display="ThinkCentre TIO22 NonTouch" xr:uid="{EEB7B848-E42B-41CE-8DF0-975C0A58581E}"/>
    <hyperlink ref="AW29" location="'C#62 Visuals Portfolio'!AK7" display="ThinkCentre TIO22 Touch" xr:uid="{64A28833-C1F9-4A10-B1AF-90D8A32285F9}"/>
    <hyperlink ref="BA22" location="'C#62 Visuals Portfolio'!AL7" display="ThinkCentre TIO24 NonTouch" xr:uid="{7768B10C-EEF4-47C2-93E6-124E7A463910}"/>
    <hyperlink ref="BA29" location="'C#62 Visuals Portfolio'!AM7" display="ThinkCentre TIO24 IR" xr:uid="{7F42F32C-5DE7-40DE-A647-734BBCBFBEE6}"/>
    <hyperlink ref="BA36" location="'C#62 Visuals Portfolio'!AN7" display="ThinkCentre TIO24 Touch" xr:uid="{6943A526-DD71-4F8B-B5AF-BC581273C380}"/>
    <hyperlink ref="BE22" location="'C#62 Visuals Portfolio'!AO7" display="ThinkCentre TIO27" xr:uid="{100D5B5B-CF60-41B2-B139-652B156A0FAF}"/>
    <hyperlink ref="BK22" location="'C#62 Visuals Portfolio'!AQ7" display="ThinkVision M14" xr:uid="{8F3C33E8-7464-4F2E-8C6C-89165BFFFAFA}"/>
    <hyperlink ref="BO22" location="'C#62 Visuals Portfolio'!AS7" display="ThinkVision M15" xr:uid="{B28E4E6F-5683-4394-9BBA-0BA81AB99B74}"/>
    <hyperlink ref="BK29" location="'C#62 Visuals Portfolio'!AR7" display="ThinkVision M14t" xr:uid="{1B3D24B7-BD11-497D-A082-E581995D3779}"/>
    <hyperlink ref="C22:E22" location="ThinkVision_S22e_20" display="ThinVision S22e-20" xr:uid="{3A8358E9-38D9-4424-9F7E-0EEF6B50375C}"/>
    <hyperlink ref="G22:I22" location="ThinkVision_S24e_20" display="ThinVision S24e-20" xr:uid="{67DF875D-A2B9-43C0-ADDA-307749002614}"/>
    <hyperlink ref="K22:M22" location="ThinkVision_S27e_20" display="ThinVision S27e-20" xr:uid="{15459CB4-C9AA-413E-9446-68A7B41720C0}"/>
    <hyperlink ref="Q29:S29" location="ThinkVisionT22v_20" display="ThinkVision T22v-20" xr:uid="{ACEDD44D-6B2B-47E8-885A-008739BC2023}"/>
    <hyperlink ref="Q36:S36" location="ThinkVision_T23i_20" display="ThinkVision T23i-20" xr:uid="{1F7D5CDD-3424-4F90-8308-C91C9FCBCB36}"/>
    <hyperlink ref="Q43:S43" location="ThinkVision_T23d_10" display="ThinkVision T23d-10" xr:uid="{78E6D2A5-E478-42B1-A4D6-6B219ABE59F8}"/>
    <hyperlink ref="U22:W22" location="ThinkVision_T24i_2L" display="ThinkVision T24i-2L" xr:uid="{2CDD8B6C-87EB-4E1B-A30F-5EBC2C83C19F}"/>
    <hyperlink ref="U29:W29" location="ThinkVision_T24m_20" display="ThinkVision T24m-20" xr:uid="{5620331B-B14B-4262-AF60-7DE64DB0F470}"/>
    <hyperlink ref="U43:W43" location="ThinkVision_T24d_10" display="ThinkVision T24d-10" xr:uid="{89632334-C0C0-4D5B-BDDD-75C39920ACFB}"/>
    <hyperlink ref="Y22:AA22" location="ThinkVision_T27i_10" display="ThinkVision T27i-10" xr:uid="{D676B0DE-2576-437E-BDE1-E97778C33646}"/>
    <hyperlink ref="Y29:AA29" location="ThinkVision_T27h_2L" display="ThinkVision T27h-2L" xr:uid="{C48982B7-B3D6-417A-AB11-961392A1C7D2}"/>
    <hyperlink ref="Y36:AA36" location="ThinkVision_T27p_10" display="ThinkVision T27p-10" xr:uid="{DC4CEC1B-10C6-4CB8-AD7A-C801AB36D2AD}"/>
    <hyperlink ref="Y43:AA43" location="ThinkVision_T27hv_20" display="ThinkVision T27hv-20" xr:uid="{90D452A3-0F80-4AFB-881B-D173443DE095}"/>
    <hyperlink ref="AC22:AE22" location="ThinkVision_T32h_20" display="ThinkVision T32h-20" xr:uid="{094DEFE7-614E-4A49-95E6-3C6494ACF549}"/>
    <hyperlink ref="AC29:AE29" location="ThinkVision_T32p_20" display="ThinkVision T32p-20" xr:uid="{1CF95BB2-DBD1-4821-BD27-B622244E2CB6}"/>
    <hyperlink ref="AC36:AE36" location="ThinkVision_T34w_20" display="ThinkVision T34w-20" xr:uid="{3C8FD8EB-87C1-46EF-BB3F-EF30776DC2F5}"/>
    <hyperlink ref="AI22:AK22" location="ThinkVision_P24q_20" display="ThinkVision P24q-20" xr:uid="{511B571E-29A3-46E8-8F85-9525B75070BD}"/>
    <hyperlink ref="AI29:AK29" location="ThinkVision_P24h_2L" display="ThinkVision P24h-2L" xr:uid="{8BE99639-7307-48F6-A44B-F2C0788A3A83}"/>
    <hyperlink ref="AM22:AO22" location="ThinkVision_P27q_20" display="ThinkVision P27q-20" xr:uid="{A90B4F68-393C-41D2-9311-32E0C0DAEE61}"/>
    <hyperlink ref="AM29:AO29" location="ThinkVision_P27h_20" display="ThinkVision P27h-20" xr:uid="{9F2A0217-E3AF-40E9-9DD2-55F5398EE1AF}"/>
    <hyperlink ref="AM36:AO36" location="ThinkVision_P27u_20" display="ThinkVision P27u-20" xr:uid="{EAA5E1D9-56D1-4293-BE6B-E3B62B2AC336}"/>
    <hyperlink ref="AM43:AO43" location="ThinkVision_P27__Creator_Extreme" display="ThinkVision Creator Extreme" xr:uid="{DF265175-9F72-4C4E-8EB1-DF1442183FD4}"/>
    <hyperlink ref="AQ22:AS22" location="ThinkVision_P32p_20" display="ThinkVision P32p-20" xr:uid="{A44490BA-35D7-469D-B06E-A69EE3783DD3}"/>
    <hyperlink ref="AQ29:AS29" location="ThinkVision_P34w_20" display="ThinkVision P34w-20" xr:uid="{99D4B0BC-12C3-4B18-BFBC-CE7200302C67}"/>
    <hyperlink ref="AQ36:AS36" location="ThinkVision_P40w_20" display="ThinkVision P40w-20" xr:uid="{F7F2B425-BDAC-4CD9-BBE6-8ABE0491FA65}"/>
    <hyperlink ref="AW22:AY22" location="Tiny_In_One_22__TIO___Cam_None_Touch" display="ThinkCentre TIO22 NonTouch" xr:uid="{9249301B-B076-4E76-BEB1-9B6E60D095BA}"/>
    <hyperlink ref="AW29:AY29" location="Tiny_In_One_22__TIO___Cam_Touch" display="ThinkCentre TIO22 Touch" xr:uid="{2E8AFAD3-7AF9-4388-B9A3-3BD317241D67}"/>
    <hyperlink ref="BA22:BC22" location="Tiny_In_One_24__TIO____Cam_None_Touch" display="ThinkCentre TIO24 NonTouch" xr:uid="{D094BEA2-2288-4109-AD76-C5ECF0A27E25}"/>
    <hyperlink ref="BA29:BC29" location="Tiny_In_One_24__TIO___IR_Cam_None_Touch" display="ThinkCentre TIO24 IR" xr:uid="{44309037-ECE1-4D96-A608-226482C20581}"/>
    <hyperlink ref="BA36:BC36" location="Tiny_In_One_24__TIO___Cam_Touch" display="ThinkCentre TIO24 Touch" xr:uid="{C5E85969-AE31-4BB5-ADDF-1CC7B3FD5E09}"/>
    <hyperlink ref="BE22:BG22" location="Tiny_In_One_27" display="ThinkCentre TIO27" xr:uid="{BE10BA91-8700-4D47-BF66-1F6F90B5C959}"/>
    <hyperlink ref="BK22:BM22" location="ThinkVision_M14" display="ThinkVision M14" xr:uid="{8B18A916-FB92-4CF1-A2A1-7A9EBE5698C7}"/>
    <hyperlink ref="BO22:BQ22" location="ThinkVision_M15" display="ThinkVision M15" xr:uid="{84BC1CE7-C1D2-4964-A8C9-E897CE28B9F7}"/>
    <hyperlink ref="BK29:BM29" location="ThinkVision_M14t" display="ThinkVision M14t" xr:uid="{B0C40FFF-BA92-4A27-B21E-163F04A8069E}"/>
    <hyperlink ref="L1" location="'C#63 Visuals Portfolio'!C7" display="VISUALS Portfolio ➤" xr:uid="{D41EC5F0-7448-4699-92F6-3188B8ADD865}"/>
    <hyperlink ref="R1" location="'Line-Up'!G6" display="LINE-UP   ➤" xr:uid="{C881E497-9761-4526-B724-76329446433F}"/>
    <hyperlink ref="U71:W71" location="ThinkVision_T25d_10" display="ThinkVision T25d-10" xr:uid="{9DEB56C6-3F38-459B-974E-710C65D588E0}"/>
    <hyperlink ref="U64:W64" location="ThinkVision_T24t_20" display="ThinkVision T24t-20" xr:uid="{8C5600F2-0344-4D3E-B7FE-6951AC5E2E99}"/>
    <hyperlink ref="U36:W36" location="ThinkVision_T24m_29" display="ThinkVision T24m-29" xr:uid="{B2E887E5-0C1E-467D-A8BA-A3F56C6D4D0A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435A1-A04A-402E-B0EC-7303205C7329}">
  <dimension ref="A1:AU98"/>
  <sheetViews>
    <sheetView zoomScaleNormal="100" workbookViewId="0">
      <pane xSplit="2" ySplit="14" topLeftCell="C15" activePane="bottomRight" state="frozen"/>
      <selection pane="topRight" activeCell="B1" sqref="B1"/>
      <selection pane="bottomLeft" activeCell="A12" sqref="A12"/>
      <selection pane="bottomRight" activeCell="A15" sqref="A15:XFD15"/>
    </sheetView>
  </sheetViews>
  <sheetFormatPr baseColWidth="10" defaultColWidth="12.88671875" defaultRowHeight="22.5" customHeight="1" outlineLevelRow="1" x14ac:dyDescent="0.3"/>
  <cols>
    <col min="1" max="1" width="1.5546875" style="116" customWidth="1"/>
    <col min="2" max="2" width="30.109375" style="121" customWidth="1"/>
    <col min="3" max="5" width="27.5546875" style="116" customWidth="1"/>
    <col min="6" max="6" width="1.109375" style="116" customWidth="1"/>
    <col min="7" max="8" width="28.5546875" style="116" customWidth="1"/>
    <col min="9" max="11" width="29.5546875" style="116" customWidth="1"/>
    <col min="12" max="13" width="33.109375" style="116" customWidth="1"/>
    <col min="14" max="14" width="28.109375" style="116" customWidth="1"/>
    <col min="15" max="15" width="30.109375" style="116" customWidth="1"/>
    <col min="16" max="16" width="28.109375" style="116" customWidth="1"/>
    <col min="17" max="17" width="36.88671875" style="116" customWidth="1"/>
    <col min="18" max="18" width="28.109375" style="116" customWidth="1"/>
    <col min="19" max="24" width="30.109375" style="116" customWidth="1"/>
    <col min="25" max="25" width="37.109375" style="116" customWidth="1"/>
    <col min="26" max="26" width="2.109375" style="116" customWidth="1"/>
    <col min="27" max="31" width="31" style="116" customWidth="1"/>
    <col min="32" max="32" width="34.44140625" style="116" customWidth="1"/>
    <col min="33" max="33" width="31" style="116" customWidth="1"/>
    <col min="34" max="35" width="38.5546875" style="116" customWidth="1"/>
    <col min="36" max="36" width="1" style="116" customWidth="1"/>
    <col min="37" max="42" width="27.5546875" style="116" customWidth="1"/>
    <col min="43" max="43" width="3" style="116" customWidth="1"/>
    <col min="44" max="45" width="26.109375" style="116" customWidth="1"/>
    <col min="46" max="46" width="28.109375" style="116" customWidth="1"/>
    <col min="47" max="47" width="1.44140625" style="116" customWidth="1"/>
    <col min="48" max="16384" width="12.88671875" style="116"/>
  </cols>
  <sheetData>
    <row r="1" spans="1:47" s="120" customFormat="1" ht="22.5" customHeight="1" thickBot="1" x14ac:dyDescent="0.35">
      <c r="A1" s="115"/>
      <c r="B1" s="115"/>
      <c r="C1" s="320"/>
      <c r="D1" s="320"/>
      <c r="E1" s="319"/>
      <c r="F1" s="116"/>
      <c r="G1" s="319"/>
      <c r="H1" s="319"/>
      <c r="I1" s="319"/>
      <c r="J1" s="319"/>
      <c r="K1" s="319"/>
      <c r="L1" s="322"/>
      <c r="M1" s="322"/>
      <c r="N1" s="319"/>
      <c r="O1" s="319"/>
      <c r="P1" s="319"/>
      <c r="Q1" s="117"/>
      <c r="R1" s="319"/>
      <c r="S1" s="319"/>
      <c r="T1" s="319"/>
      <c r="U1" s="319"/>
      <c r="V1" s="319"/>
      <c r="W1" s="319"/>
      <c r="X1" s="319"/>
      <c r="Y1" s="117"/>
      <c r="Z1" s="118"/>
      <c r="AA1" s="319"/>
      <c r="AB1" s="319"/>
      <c r="AC1" s="319"/>
      <c r="AD1" s="319"/>
      <c r="AE1" s="320"/>
      <c r="AF1" s="320"/>
      <c r="AG1" s="319"/>
      <c r="AH1" s="119"/>
      <c r="AI1" s="119"/>
      <c r="AK1" s="319" t="s">
        <v>262</v>
      </c>
      <c r="AL1" s="319"/>
      <c r="AM1" s="319"/>
      <c r="AN1" s="319"/>
      <c r="AO1" s="319"/>
      <c r="AP1" s="319"/>
      <c r="AR1" s="320" t="s">
        <v>246</v>
      </c>
      <c r="AS1" s="320"/>
      <c r="AT1" s="320"/>
    </row>
    <row r="2" spans="1:47" ht="17.25" customHeight="1" thickBot="1" x14ac:dyDescent="0.35">
      <c r="B2"/>
      <c r="C2" s="122" t="s">
        <v>783</v>
      </c>
      <c r="E2" s="122" t="s">
        <v>783</v>
      </c>
      <c r="M2" s="298" t="s">
        <v>785</v>
      </c>
      <c r="N2"/>
      <c r="Q2" s="122" t="s">
        <v>783</v>
      </c>
      <c r="AE2" s="231"/>
      <c r="AF2" s="231"/>
      <c r="AK2" s="122" t="s">
        <v>783</v>
      </c>
      <c r="AP2" s="122" t="s">
        <v>783</v>
      </c>
      <c r="AT2" s="122" t="s">
        <v>783</v>
      </c>
    </row>
    <row r="3" spans="1:47" ht="17.25" customHeight="1" x14ac:dyDescent="0.3">
      <c r="AE3" s="231"/>
      <c r="AF3" s="231"/>
    </row>
    <row r="4" spans="1:47" ht="97.5" customHeight="1" x14ac:dyDescent="0.3">
      <c r="B4" s="233" t="s">
        <v>784</v>
      </c>
      <c r="C4" s="123"/>
      <c r="D4" s="123"/>
      <c r="E4" s="123"/>
      <c r="I4" s="76"/>
      <c r="J4" s="123"/>
      <c r="K4" s="123"/>
      <c r="L4" s="123"/>
      <c r="M4" s="123"/>
      <c r="N4" s="123"/>
      <c r="O4" s="123"/>
      <c r="P4" s="123"/>
      <c r="Q4" s="123"/>
      <c r="R4" s="123"/>
      <c r="S4" s="76"/>
      <c r="T4" s="123"/>
      <c r="U4" s="123"/>
      <c r="V4" s="76"/>
      <c r="W4" s="123"/>
      <c r="X4" s="123"/>
      <c r="Y4" s="76"/>
      <c r="AA4" s="123"/>
      <c r="AB4" s="123"/>
      <c r="AC4" s="123"/>
      <c r="AD4" s="123"/>
      <c r="AE4" s="231"/>
      <c r="AF4" s="229"/>
      <c r="AG4" s="123"/>
      <c r="AK4" s="123"/>
      <c r="AL4" s="123"/>
      <c r="AM4" s="123"/>
      <c r="AN4" s="123"/>
      <c r="AO4" s="123"/>
      <c r="AP4" s="123"/>
    </row>
    <row r="5" spans="1:47" ht="15" customHeight="1" x14ac:dyDescent="0.3">
      <c r="B5" s="124">
        <v>44682</v>
      </c>
      <c r="C5" s="125"/>
      <c r="D5" s="125"/>
      <c r="E5" s="125"/>
      <c r="G5" s="126"/>
      <c r="H5" s="126"/>
      <c r="I5" s="126"/>
      <c r="J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AA5" s="126"/>
      <c r="AB5" s="126"/>
      <c r="AC5" s="126"/>
      <c r="AD5" s="126"/>
      <c r="AE5" s="126"/>
      <c r="AF5" s="126"/>
      <c r="AG5" s="126"/>
      <c r="AH5" s="126"/>
      <c r="AI5" s="126"/>
      <c r="AK5" s="126"/>
      <c r="AL5" s="126"/>
      <c r="AM5" s="126"/>
      <c r="AN5" s="126"/>
      <c r="AO5" s="126"/>
      <c r="AP5" s="126"/>
      <c r="AR5" s="126"/>
      <c r="AS5" s="126"/>
      <c r="AT5" s="126"/>
    </row>
    <row r="6" spans="1:47" ht="13.5" customHeight="1" x14ac:dyDescent="0.3">
      <c r="B6" s="124"/>
      <c r="C6" s="125"/>
      <c r="D6" s="125"/>
      <c r="E6" s="125"/>
      <c r="G6" s="126"/>
      <c r="H6" s="126"/>
      <c r="I6" s="126"/>
      <c r="J6" s="126"/>
      <c r="K6" s="125"/>
      <c r="L6" s="126"/>
      <c r="M6" s="126"/>
      <c r="N6" s="126"/>
      <c r="O6" s="126"/>
      <c r="P6" s="126"/>
      <c r="Q6" s="126"/>
      <c r="R6" s="126"/>
      <c r="S6" s="126"/>
      <c r="T6" s="125"/>
      <c r="U6" s="126"/>
      <c r="V6" s="126"/>
      <c r="W6" s="126"/>
      <c r="X6" s="126"/>
      <c r="Y6" s="126"/>
      <c r="AA6" s="126"/>
      <c r="AB6" s="126"/>
      <c r="AC6" s="126"/>
      <c r="AD6" s="126"/>
      <c r="AE6" s="126"/>
      <c r="AF6" s="126"/>
      <c r="AG6" s="126"/>
      <c r="AH6" s="126"/>
      <c r="AI6" s="126"/>
      <c r="AK6" s="126"/>
      <c r="AL6" s="126"/>
      <c r="AM6" s="126"/>
      <c r="AN6" s="126"/>
      <c r="AO6" s="126"/>
      <c r="AP6" s="126"/>
      <c r="AR6" s="126"/>
      <c r="AS6" s="126"/>
      <c r="AT6" s="126"/>
    </row>
    <row r="7" spans="1:47" s="299" customFormat="1" ht="27" customHeight="1" x14ac:dyDescent="0.3">
      <c r="B7" s="127" t="s">
        <v>263</v>
      </c>
      <c r="C7" s="300" t="s">
        <v>73</v>
      </c>
      <c r="D7" s="300" t="s">
        <v>93</v>
      </c>
      <c r="E7" s="300" t="s">
        <v>100</v>
      </c>
      <c r="F7" s="301"/>
      <c r="G7" s="300" t="s">
        <v>264</v>
      </c>
      <c r="H7" s="300" t="s">
        <v>124</v>
      </c>
      <c r="I7" s="300" t="s">
        <v>127</v>
      </c>
      <c r="J7" s="300" t="s">
        <v>132</v>
      </c>
      <c r="K7" s="300" t="s">
        <v>141</v>
      </c>
      <c r="L7" s="300" t="s">
        <v>145</v>
      </c>
      <c r="M7" s="300" t="s">
        <v>781</v>
      </c>
      <c r="N7" s="300" t="s">
        <v>147</v>
      </c>
      <c r="O7" s="300" t="s">
        <v>151</v>
      </c>
      <c r="P7" s="300" t="s">
        <v>155</v>
      </c>
      <c r="Q7" s="300" t="s">
        <v>158</v>
      </c>
      <c r="R7" s="300" t="s">
        <v>164</v>
      </c>
      <c r="S7" s="300" t="s">
        <v>166</v>
      </c>
      <c r="T7" s="300" t="s">
        <v>171</v>
      </c>
      <c r="U7" s="300" t="s">
        <v>173</v>
      </c>
      <c r="V7" s="300" t="s">
        <v>178</v>
      </c>
      <c r="W7" s="300" t="s">
        <v>180</v>
      </c>
      <c r="X7" s="300" t="s">
        <v>184</v>
      </c>
      <c r="Y7" s="300" t="s">
        <v>186</v>
      </c>
      <c r="Z7" s="301"/>
      <c r="AA7" s="300" t="s">
        <v>194</v>
      </c>
      <c r="AB7" s="300" t="s">
        <v>198</v>
      </c>
      <c r="AC7" s="300" t="s">
        <v>200</v>
      </c>
      <c r="AD7" s="300" t="s">
        <v>204</v>
      </c>
      <c r="AE7" s="300" t="s">
        <v>207</v>
      </c>
      <c r="AF7" s="302" t="s">
        <v>211</v>
      </c>
      <c r="AG7" s="300" t="s">
        <v>215</v>
      </c>
      <c r="AH7" s="300" t="s">
        <v>219</v>
      </c>
      <c r="AI7" s="300" t="s">
        <v>225</v>
      </c>
      <c r="AJ7" s="301"/>
      <c r="AK7" s="302" t="s">
        <v>230</v>
      </c>
      <c r="AL7" s="302" t="s">
        <v>233</v>
      </c>
      <c r="AM7" s="302" t="s">
        <v>235</v>
      </c>
      <c r="AN7" s="302" t="s">
        <v>238</v>
      </c>
      <c r="AO7" s="302" t="s">
        <v>240</v>
      </c>
      <c r="AP7" s="302" t="s">
        <v>243</v>
      </c>
      <c r="AQ7" s="302"/>
      <c r="AR7" s="302" t="s">
        <v>248</v>
      </c>
      <c r="AS7" s="302" t="s">
        <v>255</v>
      </c>
      <c r="AT7" s="302" t="s">
        <v>259</v>
      </c>
    </row>
    <row r="8" spans="1:47" ht="18.75" customHeight="1" x14ac:dyDescent="0.3">
      <c r="B8" s="232" t="s">
        <v>757</v>
      </c>
      <c r="C8" s="128"/>
      <c r="D8" s="128"/>
      <c r="E8" s="128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AA8" s="128"/>
      <c r="AB8" s="128"/>
      <c r="AC8" s="128"/>
      <c r="AD8" s="128"/>
      <c r="AE8" s="128"/>
      <c r="AF8" s="128"/>
      <c r="AG8" s="128"/>
      <c r="AH8" s="128"/>
      <c r="AI8" s="128"/>
      <c r="AK8" s="128"/>
      <c r="AL8" s="128"/>
      <c r="AM8" s="128"/>
      <c r="AN8" s="128"/>
      <c r="AO8" s="128"/>
      <c r="AP8" s="128"/>
      <c r="AR8" s="128"/>
      <c r="AS8" s="128"/>
      <c r="AT8" s="128"/>
    </row>
    <row r="9" spans="1:47" ht="22.5" customHeight="1" x14ac:dyDescent="0.3">
      <c r="B9" s="129" t="s">
        <v>265</v>
      </c>
      <c r="C9" s="129"/>
      <c r="D9" s="129"/>
      <c r="E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AA9" s="129"/>
      <c r="AB9" s="129"/>
      <c r="AC9" s="129"/>
      <c r="AD9" s="129"/>
      <c r="AE9" s="129"/>
      <c r="AF9" s="129"/>
      <c r="AG9" s="129"/>
      <c r="AH9" s="129"/>
      <c r="AI9" s="129"/>
      <c r="AK9" s="130"/>
      <c r="AL9" s="130"/>
      <c r="AM9" s="130"/>
      <c r="AN9" s="130"/>
      <c r="AO9" s="130"/>
      <c r="AP9" s="130"/>
      <c r="AR9" s="129"/>
      <c r="AS9" s="129"/>
      <c r="AT9" s="129"/>
    </row>
    <row r="10" spans="1:47" ht="18" customHeight="1" x14ac:dyDescent="0.3">
      <c r="B10" s="131" t="s">
        <v>266</v>
      </c>
      <c r="C10" s="132" t="s">
        <v>72</v>
      </c>
      <c r="D10" s="132" t="s">
        <v>92</v>
      </c>
      <c r="E10" s="132" t="s">
        <v>99</v>
      </c>
      <c r="G10" s="132" t="s">
        <v>118</v>
      </c>
      <c r="H10" s="132" t="s">
        <v>123</v>
      </c>
      <c r="I10" s="132" t="s">
        <v>126</v>
      </c>
      <c r="J10" s="132" t="s">
        <v>131</v>
      </c>
      <c r="K10" s="132" t="s">
        <v>140</v>
      </c>
      <c r="L10" s="132" t="s">
        <v>144</v>
      </c>
      <c r="M10" s="132" t="s">
        <v>782</v>
      </c>
      <c r="N10" s="132" t="s">
        <v>146</v>
      </c>
      <c r="O10" s="132" t="s">
        <v>150</v>
      </c>
      <c r="P10" s="132" t="s">
        <v>154</v>
      </c>
      <c r="Q10" s="132" t="s">
        <v>157</v>
      </c>
      <c r="R10" s="132" t="s">
        <v>163</v>
      </c>
      <c r="S10" s="132" t="s">
        <v>165</v>
      </c>
      <c r="T10" s="132" t="s">
        <v>170</v>
      </c>
      <c r="U10" s="132" t="s">
        <v>172</v>
      </c>
      <c r="V10" s="132" t="s">
        <v>177</v>
      </c>
      <c r="W10" s="132" t="s">
        <v>179</v>
      </c>
      <c r="X10" s="132" t="s">
        <v>183</v>
      </c>
      <c r="Y10" s="132" t="s">
        <v>185</v>
      </c>
      <c r="AA10" s="132" t="s">
        <v>193</v>
      </c>
      <c r="AB10" s="132" t="s">
        <v>197</v>
      </c>
      <c r="AC10" s="132" t="s">
        <v>199</v>
      </c>
      <c r="AD10" s="132" t="s">
        <v>203</v>
      </c>
      <c r="AE10" s="132" t="s">
        <v>206</v>
      </c>
      <c r="AF10" s="132" t="s">
        <v>210</v>
      </c>
      <c r="AG10" s="132" t="s">
        <v>214</v>
      </c>
      <c r="AH10" s="133" t="s">
        <v>218</v>
      </c>
      <c r="AI10" s="133" t="s">
        <v>224</v>
      </c>
      <c r="AK10" s="132" t="s">
        <v>229</v>
      </c>
      <c r="AL10" s="132" t="s">
        <v>232</v>
      </c>
      <c r="AM10" s="132" t="s">
        <v>234</v>
      </c>
      <c r="AN10" s="132" t="s">
        <v>237</v>
      </c>
      <c r="AO10" s="132" t="s">
        <v>239</v>
      </c>
      <c r="AP10" s="132" t="s">
        <v>242</v>
      </c>
      <c r="AR10" s="132" t="s">
        <v>247</v>
      </c>
      <c r="AS10" s="132" t="s">
        <v>254</v>
      </c>
      <c r="AT10" s="132" t="s">
        <v>258</v>
      </c>
    </row>
    <row r="11" spans="1:47" ht="18" hidden="1" customHeight="1" x14ac:dyDescent="0.3">
      <c r="B11" s="134"/>
      <c r="C11" s="135" t="s">
        <v>267</v>
      </c>
      <c r="D11" s="135" t="s">
        <v>268</v>
      </c>
      <c r="E11" s="135" t="s">
        <v>269</v>
      </c>
      <c r="G11" s="132" t="s">
        <v>270</v>
      </c>
      <c r="H11" s="132" t="s">
        <v>271</v>
      </c>
      <c r="I11" s="132" t="s">
        <v>272</v>
      </c>
      <c r="J11" s="132" t="s">
        <v>273</v>
      </c>
      <c r="K11" s="132" t="s">
        <v>274</v>
      </c>
      <c r="L11" s="132" t="s">
        <v>275</v>
      </c>
      <c r="M11" s="132" t="s">
        <v>275</v>
      </c>
      <c r="N11" s="132" t="s">
        <v>276</v>
      </c>
      <c r="O11" s="132" t="s">
        <v>277</v>
      </c>
      <c r="P11" s="132" t="s">
        <v>278</v>
      </c>
      <c r="Q11" s="132" t="s">
        <v>279</v>
      </c>
      <c r="R11" s="132" t="s">
        <v>280</v>
      </c>
      <c r="S11" s="132" t="s">
        <v>281</v>
      </c>
      <c r="T11" s="132" t="s">
        <v>282</v>
      </c>
      <c r="U11" s="132" t="s">
        <v>283</v>
      </c>
      <c r="V11" s="132" t="s">
        <v>284</v>
      </c>
      <c r="W11" s="132" t="s">
        <v>285</v>
      </c>
      <c r="X11" s="132" t="s">
        <v>286</v>
      </c>
      <c r="Y11" s="132" t="s">
        <v>287</v>
      </c>
      <c r="AA11" s="132" t="s">
        <v>288</v>
      </c>
      <c r="AB11" s="132" t="s">
        <v>289</v>
      </c>
      <c r="AC11" s="132" t="s">
        <v>290</v>
      </c>
      <c r="AD11" s="132" t="s">
        <v>291</v>
      </c>
      <c r="AE11" s="132"/>
      <c r="AF11" s="132" t="s">
        <v>292</v>
      </c>
      <c r="AG11" s="132" t="s">
        <v>293</v>
      </c>
      <c r="AH11" s="133"/>
      <c r="AI11" s="133"/>
      <c r="AK11" s="132" t="s">
        <v>294</v>
      </c>
      <c r="AL11" s="132" t="s">
        <v>295</v>
      </c>
      <c r="AM11" s="132" t="s">
        <v>296</v>
      </c>
      <c r="AN11" s="132" t="s">
        <v>297</v>
      </c>
      <c r="AO11" s="132" t="s">
        <v>298</v>
      </c>
      <c r="AP11" s="132" t="s">
        <v>299</v>
      </c>
      <c r="AR11" s="132" t="s">
        <v>300</v>
      </c>
      <c r="AS11" s="132" t="s">
        <v>254</v>
      </c>
      <c r="AT11" s="132" t="s">
        <v>258</v>
      </c>
    </row>
    <row r="12" spans="1:47" ht="22.5" hidden="1" customHeight="1" thickBot="1" x14ac:dyDescent="0.35">
      <c r="B12" s="136" t="s">
        <v>301</v>
      </c>
      <c r="C12" s="137"/>
      <c r="D12" s="137"/>
      <c r="E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AA12" s="137"/>
      <c r="AB12" s="137"/>
      <c r="AC12" s="137"/>
      <c r="AD12" s="137"/>
      <c r="AE12" s="137"/>
      <c r="AF12" s="137"/>
      <c r="AG12" s="137"/>
      <c r="AH12" s="138"/>
      <c r="AI12" s="138"/>
      <c r="AK12" s="137"/>
      <c r="AL12" s="137"/>
      <c r="AM12" s="137"/>
      <c r="AN12" s="137"/>
      <c r="AO12" s="137"/>
      <c r="AP12" s="132"/>
      <c r="AR12" s="137"/>
      <c r="AS12" s="137"/>
      <c r="AT12" s="137"/>
    </row>
    <row r="13" spans="1:47" ht="22.5" hidden="1" customHeight="1" thickBot="1" x14ac:dyDescent="0.35">
      <c r="B13" s="136" t="s">
        <v>302</v>
      </c>
      <c r="C13" s="136"/>
      <c r="D13" s="136"/>
      <c r="E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AA13" s="136"/>
      <c r="AB13" s="136"/>
      <c r="AC13" s="136"/>
      <c r="AD13" s="136"/>
      <c r="AE13" s="136"/>
      <c r="AF13" s="136"/>
      <c r="AG13" s="136"/>
      <c r="AH13" s="138"/>
      <c r="AI13" s="138"/>
      <c r="AJ13" s="116" t="s">
        <v>81</v>
      </c>
      <c r="AK13" s="136" t="s">
        <v>81</v>
      </c>
      <c r="AL13" s="136" t="s">
        <v>81</v>
      </c>
      <c r="AM13" s="136" t="s">
        <v>81</v>
      </c>
      <c r="AN13" s="136"/>
      <c r="AO13" s="136" t="s">
        <v>81</v>
      </c>
      <c r="AP13" s="132"/>
      <c r="AR13" s="136" t="s">
        <v>81</v>
      </c>
      <c r="AS13" s="136"/>
      <c r="AT13" s="136"/>
      <c r="AU13" s="116" t="s">
        <v>81</v>
      </c>
    </row>
    <row r="14" spans="1:47" ht="22.5" customHeight="1" x14ac:dyDescent="0.3">
      <c r="B14" s="139" t="s">
        <v>303</v>
      </c>
      <c r="C14" s="140" t="str">
        <f>HYPERLINK("https://psref.lenovo.com/Detail/ThinkVision/ThinkVision_S22e_20?M="&amp;C10, "» zum Online-Datenblatt")</f>
        <v>» zum Online-Datenblatt</v>
      </c>
      <c r="D14" s="140" t="str">
        <f>HYPERLINK("https://psref.lenovo.com/Detail/ThinkVision/ThinkVision_S24e_20?M="&amp;D10, "» zum Online-Datenblatt")</f>
        <v>» zum Online-Datenblatt</v>
      </c>
      <c r="E14" s="140" t="str">
        <f>HYPERLINK("https://psref.lenovo.com/Detail/ThinkVision/ThinkVision_S27e20?M="&amp;E10, "» zum Online-Datenblatt")</f>
        <v>» zum Online-Datenblatt</v>
      </c>
      <c r="G14" s="141" t="str">
        <f>HYPERLINK("https://psref.lenovo.com/Detail/ThinkVision/ThinkVision_T22i_20?M="&amp;G10, "» zum Online-Datenblatt")</f>
        <v>» zum Online-Datenblatt</v>
      </c>
      <c r="H14" s="141" t="str">
        <f>HYPERLINK("https://psref.lenovo.com/Detail/ThinkVision/ThinkVision_T22v20?M="&amp;H10, "» zum Online-Datenblatt")</f>
        <v>» zum Online-Datenblatt</v>
      </c>
      <c r="I14" s="141" t="str">
        <f>HYPERLINK("https://psref.lenovo.com/Detail/ThinkVision/ThinkVision_T23i_20?M="&amp;I10, "» zum Online-Datenblatt")</f>
        <v>» zum Online-Datenblatt</v>
      </c>
      <c r="J14" s="141" t="str">
        <f>HYPERLINK("https://psref.lenovo.com/Detail/ThinkVision/ThinkVision_T23d10?M="&amp;J10, "» zum Online-Datenblatt")</f>
        <v>» zum Online-Datenblatt</v>
      </c>
      <c r="K14" s="141" t="str">
        <f>HYPERLINK("https://psref.lenovo.com/Detail/ThinkVision/ThinkVision_T24i_2L?M="&amp;K10, "» zum Online-Datenblatt")</f>
        <v>» zum Online-Datenblatt</v>
      </c>
      <c r="L14" s="140" t="str">
        <f>HYPERLINK("https://psref.lenovo.com/Detail/ThinkVision/ThinkVision_T24m_20?M="&amp;L10, "» zum Online-Datenblatt")</f>
        <v>» zum Online-Datenblatt</v>
      </c>
      <c r="M14" s="140" t="str">
        <f>HYPERLINK("https://psref.lenovo.com/Detail/ThinkVision/ThinkVision_T24m_29?M="&amp;M10, "» zum Online-Datenblatt")</f>
        <v>» zum Online-Datenblatt</v>
      </c>
      <c r="N14" s="140" t="str">
        <f>HYPERLINK("https://psref.lenovo.com/Detail/ThinkVision/ThinkVision_T24d10?M="&amp;N10, "» zum Online-Datenblatt")</f>
        <v>» zum Online-Datenblatt</v>
      </c>
      <c r="O14" s="140" t="str">
        <f>HYPERLINK("https://psref.lenovo.com/Detail/ThinkVision/ThinkVision_T24v_20?M="&amp;O10, "» zum Online-Datenblatt")</f>
        <v>» zum Online-Datenblatt</v>
      </c>
      <c r="P14" s="140" t="str">
        <f>HYPERLINK("https://psref.lenovo.com/Detail/ThinkVision/ThinkVision_T24h_20?M="&amp;P10, "» zum Online-Datenblatt")</f>
        <v>» zum Online-Datenblatt</v>
      </c>
      <c r="Q14" s="140" t="str">
        <f>HYPERLINK("https://psref.lenovo.com/Detail/ThinkVision/ThinkVision_T24t_20?M="&amp;Q10, "» zum Online-Datenblatt")</f>
        <v>» zum Online-Datenblatt</v>
      </c>
      <c r="R14" s="140" t="str">
        <f>HYPERLINK("https://psref.lenovo.com/Detail/ThinkVision/ThinkVision_T25d10?M="&amp;R10, "» zum Online-Datenblatt")</f>
        <v>» zum Online-Datenblatt</v>
      </c>
      <c r="S14" s="140" t="str">
        <f>HYPERLINK("https://psref.lenovo.com/Detail/ThinkVision/ThinkVision_T27i10?M="&amp;S10, "» zum Online-Datenblatt")</f>
        <v>» zum Online-Datenblatt</v>
      </c>
      <c r="T14" s="140" t="str">
        <f>HYPERLINK("https://psref.lenovo.com/Detail/ThinkVision/ThinkVision_T27h_2L?M="&amp;T10, "» zum Online-Datenblatt")</f>
        <v>» zum Online-Datenblatt</v>
      </c>
      <c r="U14" s="140" t="str">
        <f>HYPERLINK("https://psref.lenovo.com/Detail/ThinkVision/ThinkVision_T27p10?M="&amp;U10, "» zum Online-Datenblatt")</f>
        <v>» zum Online-Datenblatt</v>
      </c>
      <c r="V14" s="140" t="str">
        <f>HYPERLINK("https://psref.lenovo.com/Detail/ThinkVision/ThinkVision_T27hv_20?M="&amp;V10, "» zum Online-Datenblatt")</f>
        <v>» zum Online-Datenblatt</v>
      </c>
      <c r="W14" s="140" t="str">
        <f>HYPERLINK("https://psref.lenovo.com/Detail/ThinkVision/ThinkVision_T32h_20?M="&amp;W10, "» zum Online-Datenblatt")</f>
        <v>» zum Online-Datenblatt</v>
      </c>
      <c r="X14" s="140" t="str">
        <f>HYPERLINK("https://psref.lenovo.com/Detail/ThinkVision/ThinkVision_T32p_20?M="&amp;X10, "» zum Online-Datenblatt")</f>
        <v>» zum Online-Datenblatt</v>
      </c>
      <c r="Y14" s="140" t="str">
        <f>HYPERLINK("https://psref.lenovo.com/Detail/ThinkVision/ThinkVision_T34w_20?M="&amp;Y10, "» zum Online-Datenblatt")</f>
        <v>» zum Online-Datenblatt</v>
      </c>
      <c r="AA14" s="140" t="str">
        <f>HYPERLINK("https://psref.lenovo.com/Detail/ThinkVision/ThinkVision_P24q_20?M="&amp;AA10, "» zum Online-Datenblatt")</f>
        <v>» zum Online-Datenblatt</v>
      </c>
      <c r="AB14" s="140" t="str">
        <f>HYPERLINK("https://psref.lenovo.com/Detail/ThinkVision/ThinkVision_P24h_2L?M="&amp;AB10, "» zum Online-Datenblatt")</f>
        <v>» zum Online-Datenblatt</v>
      </c>
      <c r="AC14" s="140" t="str">
        <f>HYPERLINK("https://psref.lenovo.com/Detail/ThinkVision/ThinkVision_P27q_20?M="&amp;AC10, "» zum Online-Datenblatt")</f>
        <v>» zum Online-Datenblatt</v>
      </c>
      <c r="AD14" s="140" t="str">
        <f>HYPERLINK("https://psref.lenovo.com/Detail/ThinkVision/ThinkVision_P27h_20?M="&amp;AD10, "» zum Online-Datenblatt")</f>
        <v>» zum Online-Datenblatt</v>
      </c>
      <c r="AE14" s="140" t="str">
        <f>HYPERLINK("https://psref.lenovo.com/Detail/ThinkVision/ThinkVision_P27u_20?M="&amp;AE10, "» zum Online-Datenblatt")</f>
        <v>» zum Online-Datenblatt</v>
      </c>
      <c r="AF14" s="140" t="str">
        <f>HYPERLINK("https://psref.lenovo.com/Detail/ThinkVision/ThinkVision_Creator_Extreme?M="&amp;AF10, "» zum Online-Datenblatt")</f>
        <v>» zum Online-Datenblatt</v>
      </c>
      <c r="AG14" s="140" t="str">
        <f>HYPERLINK("https://psref.lenovo.com/Detail/ThinkVision/ThinkVision_P32p_20?M="&amp;AG10, "» zum Online-Datenblatt")</f>
        <v>» zum Online-Datenblatt</v>
      </c>
      <c r="AH14" s="140" t="str">
        <f>HYPERLINK("https://psref.lenovo.com/Detail/ThinkVision/ThinkVision_P34w_20?M="&amp;AH10, "» zum Online-Datenblatt")</f>
        <v>» zum Online-Datenblatt</v>
      </c>
      <c r="AI14" s="140" t="str">
        <f>HYPERLINK("https://psref.lenovo.com/Detail/ThinkVision/ThinkVision_P40w_20?M="&amp;AI10, "» zum Online-Datenblatt")</f>
        <v>» zum Online-Datenblatt</v>
      </c>
      <c r="AJ14" s="142"/>
      <c r="AK14" s="140" t="str">
        <f>HYPERLINK("https://psref.lenovo.com/Detail/ThinkCentre%20TIO/ThinkCentre_Tiny_In_One_22_Gen_4?M="&amp;AK10, "» zum Online-Datenblatt")</f>
        <v>» zum Online-Datenblatt</v>
      </c>
      <c r="AL14" s="140" t="str">
        <f>HYPERLINK("https://psref.lenovo.com/Detail/ThinkCentre%20TIO/ThinkCentre_Tiny_In_One_22_Gen_4?M="&amp;AL10, "» zum Online-Datenblatt")</f>
        <v>» zum Online-Datenblatt</v>
      </c>
      <c r="AM14" s="140" t="str">
        <f>HYPERLINK("https://psref.lenovo.com/Detail/ThinkCentre%20TIO/ThinkCentre_TinyInOne_24_Gen_4?M="&amp;AM10, "» zum Online-Datenblatt")</f>
        <v>» zum Online-Datenblatt</v>
      </c>
      <c r="AN14" s="140" t="str">
        <f>HYPERLINK("https://psref.lenovo.com/Detail/ThinkCentre%20TIO/ThinkCentre_TinyInOne_24_Gen_4?M="&amp;AN10, "» zum Online-Datenblatt")</f>
        <v>» zum Online-Datenblatt</v>
      </c>
      <c r="AO14" s="140" t="str">
        <f>HYPERLINK("https://psref.lenovo.com/Detail/ThinkCentre%20TIO/ThinkCentre_TinyInOne_24_Gen_4?M="&amp;AO10, "» zum Online-Datenblatt")</f>
        <v>» zum Online-Datenblatt</v>
      </c>
      <c r="AP14" s="140" t="str">
        <f>HYPERLINK("https://psref.lenovo.com/Detail/ThinkCentre%20TIO/ThinkCentre_TinyInOne_27?M="&amp;AP10, "» zum Online-Datenblatt")</f>
        <v>» zum Online-Datenblatt</v>
      </c>
      <c r="AR14" s="140" t="str">
        <f>HYPERLINK("https://psref.lenovo.com/Detail/ThinkVision/ThinkVision_M14?M="&amp;AR10, "» zum Online-Datenblatt")</f>
        <v>» zum Online-Datenblatt</v>
      </c>
      <c r="AS14" s="140" t="str">
        <f>HYPERLINK("https://psref.lenovo.com/Detail/ThinkVision/ThinkVision_M14t?M="&amp;AS10, "» zum Online-Datenblatt")</f>
        <v>» zum Online-Datenblatt</v>
      </c>
      <c r="AT14" s="140" t="str">
        <f>HYPERLINK("https://psref.lenovo.com/syspool/Sys/PDF/datasheet/ThinkVision%20M15_datasheet_EN.pdf", "» zum Online-Datenblatt")</f>
        <v>» zum Online-Datenblatt</v>
      </c>
    </row>
    <row r="15" spans="1:47" ht="22.5" customHeight="1" x14ac:dyDescent="0.3">
      <c r="B15" s="136" t="s">
        <v>17</v>
      </c>
      <c r="C15" s="143">
        <v>108.15</v>
      </c>
      <c r="D15" s="143">
        <v>139.05000000000001</v>
      </c>
      <c r="E15" s="143">
        <v>159.65</v>
      </c>
      <c r="F15" s="144"/>
      <c r="G15" s="143">
        <v>149.35</v>
      </c>
      <c r="H15" s="143">
        <v>170</v>
      </c>
      <c r="I15" s="143">
        <v>176.13</v>
      </c>
      <c r="J15" s="143">
        <v>154.5</v>
      </c>
      <c r="K15" s="143">
        <v>195.70000000000002</v>
      </c>
      <c r="L15" s="143">
        <v>221.45000000000002</v>
      </c>
      <c r="M15" s="143">
        <v>231.75</v>
      </c>
      <c r="N15" s="143">
        <v>231.75</v>
      </c>
      <c r="O15" s="143">
        <v>221.45000000000002</v>
      </c>
      <c r="P15" s="143">
        <v>231.75</v>
      </c>
      <c r="Q15" s="143">
        <v>252.35</v>
      </c>
      <c r="R15" s="143">
        <v>231.75</v>
      </c>
      <c r="S15" s="143">
        <v>211.15</v>
      </c>
      <c r="T15" s="143">
        <v>309</v>
      </c>
      <c r="U15" s="143">
        <v>437.75</v>
      </c>
      <c r="V15" s="143">
        <v>375.95</v>
      </c>
      <c r="W15" s="143">
        <v>427.45</v>
      </c>
      <c r="X15" s="143">
        <v>515</v>
      </c>
      <c r="Y15" s="143">
        <v>643.75</v>
      </c>
      <c r="Z15" s="145"/>
      <c r="AA15" s="143">
        <v>221.45000000000002</v>
      </c>
      <c r="AB15" s="143">
        <v>278.10000000000002</v>
      </c>
      <c r="AC15" s="143">
        <v>309</v>
      </c>
      <c r="AD15" s="143">
        <v>339.90000000000003</v>
      </c>
      <c r="AE15" s="143">
        <v>705.55000000000007</v>
      </c>
      <c r="AF15" s="143">
        <v>2058.9700000000003</v>
      </c>
      <c r="AG15" s="143">
        <v>581.95000000000005</v>
      </c>
      <c r="AH15" s="143">
        <v>778.68000000000006</v>
      </c>
      <c r="AI15" s="143">
        <v>1493.5</v>
      </c>
      <c r="AJ15" s="144"/>
      <c r="AK15" s="143">
        <v>175.1</v>
      </c>
      <c r="AL15" s="143">
        <v>236.9</v>
      </c>
      <c r="AM15" s="143">
        <v>242.05</v>
      </c>
      <c r="AN15" s="143">
        <v>257.5</v>
      </c>
      <c r="AO15" s="143">
        <v>272.95</v>
      </c>
      <c r="AP15" s="143">
        <v>323.42</v>
      </c>
      <c r="AQ15" s="144"/>
      <c r="AR15" s="143">
        <v>206</v>
      </c>
      <c r="AS15" s="143">
        <v>293.55</v>
      </c>
      <c r="AT15" s="143">
        <v>211.15</v>
      </c>
    </row>
    <row r="16" spans="1:47" ht="22.5" customHeight="1" x14ac:dyDescent="0.3">
      <c r="B16" s="136" t="s">
        <v>304</v>
      </c>
      <c r="C16" s="143">
        <v>123.52941176470588</v>
      </c>
      <c r="D16" s="143">
        <v>158.8235294117647</v>
      </c>
      <c r="E16" s="143">
        <v>182.35294117647058</v>
      </c>
      <c r="F16" s="144"/>
      <c r="G16" s="143">
        <v>171</v>
      </c>
      <c r="H16" s="143">
        <v>194</v>
      </c>
      <c r="I16" s="143">
        <v>201</v>
      </c>
      <c r="J16" s="143">
        <v>176</v>
      </c>
      <c r="K16" s="143">
        <v>224</v>
      </c>
      <c r="L16" s="143">
        <v>253</v>
      </c>
      <c r="M16" s="143">
        <v>264.70588235294116</v>
      </c>
      <c r="N16" s="143">
        <v>265</v>
      </c>
      <c r="O16" s="143">
        <v>253</v>
      </c>
      <c r="P16" s="143">
        <v>265</v>
      </c>
      <c r="Q16" s="143">
        <v>288.23529411764707</v>
      </c>
      <c r="R16" s="143">
        <v>265</v>
      </c>
      <c r="S16" s="143">
        <v>241</v>
      </c>
      <c r="T16" s="143">
        <v>353</v>
      </c>
      <c r="U16" s="143">
        <v>500</v>
      </c>
      <c r="V16" s="143">
        <v>429</v>
      </c>
      <c r="W16" s="143">
        <v>488</v>
      </c>
      <c r="X16" s="143">
        <v>588</v>
      </c>
      <c r="Y16" s="143">
        <v>735</v>
      </c>
      <c r="Z16" s="145"/>
      <c r="AA16" s="143">
        <v>253</v>
      </c>
      <c r="AB16" s="143">
        <v>318</v>
      </c>
      <c r="AC16" s="143">
        <v>353</v>
      </c>
      <c r="AD16" s="143">
        <v>388</v>
      </c>
      <c r="AE16" s="143">
        <v>806</v>
      </c>
      <c r="AF16" s="143">
        <v>2352</v>
      </c>
      <c r="AG16" s="143">
        <v>665</v>
      </c>
      <c r="AH16" s="143">
        <v>889</v>
      </c>
      <c r="AI16" s="143">
        <v>1706</v>
      </c>
      <c r="AJ16" s="144"/>
      <c r="AK16" s="143">
        <v>200</v>
      </c>
      <c r="AL16" s="143">
        <v>271</v>
      </c>
      <c r="AM16" s="143">
        <v>276</v>
      </c>
      <c r="AN16" s="143">
        <v>294</v>
      </c>
      <c r="AO16" s="143">
        <v>312</v>
      </c>
      <c r="AP16" s="143">
        <v>369.41176470588238</v>
      </c>
      <c r="AQ16" s="144"/>
      <c r="AR16" s="143">
        <v>235</v>
      </c>
      <c r="AS16" s="143">
        <v>335.29411764705884</v>
      </c>
      <c r="AT16" s="143">
        <v>241.1764705882353</v>
      </c>
    </row>
    <row r="17" spans="2:46" ht="12.75" customHeight="1" x14ac:dyDescent="0.3">
      <c r="B17" s="116"/>
    </row>
    <row r="18" spans="2:46" s="148" customFormat="1" ht="22.5" customHeight="1" x14ac:dyDescent="0.3">
      <c r="B18" s="146" t="s">
        <v>305</v>
      </c>
      <c r="C18" s="147" t="s">
        <v>76</v>
      </c>
      <c r="D18" s="147" t="s">
        <v>94</v>
      </c>
      <c r="E18" s="147" t="s">
        <v>101</v>
      </c>
      <c r="G18" s="147" t="s">
        <v>76</v>
      </c>
      <c r="H18" s="147" t="s">
        <v>76</v>
      </c>
      <c r="I18" s="147" t="s">
        <v>128</v>
      </c>
      <c r="J18" s="147" t="s">
        <v>133</v>
      </c>
      <c r="K18" s="147" t="s">
        <v>94</v>
      </c>
      <c r="L18" s="147" t="s">
        <v>94</v>
      </c>
      <c r="M18" s="147" t="s">
        <v>94</v>
      </c>
      <c r="N18" s="147" t="s">
        <v>148</v>
      </c>
      <c r="O18" s="147" t="s">
        <v>94</v>
      </c>
      <c r="P18" s="147" t="s">
        <v>94</v>
      </c>
      <c r="Q18" s="147" t="s">
        <v>94</v>
      </c>
      <c r="R18" s="147" t="s">
        <v>161</v>
      </c>
      <c r="S18" s="147" t="s">
        <v>101</v>
      </c>
      <c r="T18" s="147" t="s">
        <v>101</v>
      </c>
      <c r="U18" s="147" t="s">
        <v>101</v>
      </c>
      <c r="V18" s="147" t="s">
        <v>101</v>
      </c>
      <c r="W18" s="147" t="s">
        <v>181</v>
      </c>
      <c r="X18" s="147" t="s">
        <v>181</v>
      </c>
      <c r="Y18" s="147" t="s">
        <v>187</v>
      </c>
      <c r="Z18" s="149"/>
      <c r="AA18" s="147" t="s">
        <v>94</v>
      </c>
      <c r="AB18" s="147" t="s">
        <v>94</v>
      </c>
      <c r="AC18" s="147" t="s">
        <v>101</v>
      </c>
      <c r="AD18" s="147" t="s">
        <v>101</v>
      </c>
      <c r="AE18" s="147" t="s">
        <v>101</v>
      </c>
      <c r="AF18" s="147" t="s">
        <v>101</v>
      </c>
      <c r="AG18" s="147" t="s">
        <v>181</v>
      </c>
      <c r="AH18" s="147" t="s">
        <v>220</v>
      </c>
      <c r="AI18" s="147" t="s">
        <v>226</v>
      </c>
      <c r="AK18" s="147" t="s">
        <v>76</v>
      </c>
      <c r="AL18" s="147" t="s">
        <v>76</v>
      </c>
      <c r="AM18" s="147" t="s">
        <v>94</v>
      </c>
      <c r="AN18" s="147" t="s">
        <v>94</v>
      </c>
      <c r="AO18" s="147" t="s">
        <v>94</v>
      </c>
      <c r="AP18" s="147" t="s">
        <v>101</v>
      </c>
      <c r="AQ18" s="116"/>
      <c r="AR18" s="147" t="s">
        <v>249</v>
      </c>
      <c r="AS18" s="147" t="s">
        <v>249</v>
      </c>
      <c r="AT18" s="147" t="s">
        <v>260</v>
      </c>
    </row>
    <row r="19" spans="2:46" ht="19.5" customHeight="1" x14ac:dyDescent="0.3">
      <c r="B19" s="150" t="s">
        <v>306</v>
      </c>
      <c r="C19" s="151" t="s">
        <v>307</v>
      </c>
      <c r="D19" s="151" t="s">
        <v>307</v>
      </c>
      <c r="E19" s="151" t="s">
        <v>307</v>
      </c>
      <c r="G19" s="151" t="s">
        <v>307</v>
      </c>
      <c r="H19" s="151" t="s">
        <v>307</v>
      </c>
      <c r="I19" s="151" t="s">
        <v>307</v>
      </c>
      <c r="J19" s="151" t="s">
        <v>307</v>
      </c>
      <c r="K19" s="151" t="s">
        <v>307</v>
      </c>
      <c r="L19" s="151" t="s">
        <v>307</v>
      </c>
      <c r="M19" s="151" t="s">
        <v>307</v>
      </c>
      <c r="N19" s="151" t="s">
        <v>307</v>
      </c>
      <c r="O19" s="151" t="s">
        <v>307</v>
      </c>
      <c r="P19" s="151" t="s">
        <v>307</v>
      </c>
      <c r="Q19" s="151" t="s">
        <v>307</v>
      </c>
      <c r="R19" s="151" t="s">
        <v>307</v>
      </c>
      <c r="S19" s="151" t="s">
        <v>307</v>
      </c>
      <c r="T19" s="151" t="s">
        <v>307</v>
      </c>
      <c r="U19" s="151" t="s">
        <v>307</v>
      </c>
      <c r="V19" s="151" t="s">
        <v>307</v>
      </c>
      <c r="W19" s="151" t="s">
        <v>307</v>
      </c>
      <c r="X19" s="151" t="s">
        <v>307</v>
      </c>
      <c r="Y19" s="151" t="s">
        <v>307</v>
      </c>
      <c r="Z19" s="152"/>
      <c r="AA19" s="151" t="s">
        <v>307</v>
      </c>
      <c r="AB19" s="151" t="s">
        <v>307</v>
      </c>
      <c r="AC19" s="151" t="s">
        <v>307</v>
      </c>
      <c r="AD19" s="151" t="s">
        <v>307</v>
      </c>
      <c r="AE19" s="151" t="s">
        <v>307</v>
      </c>
      <c r="AF19" s="151" t="s">
        <v>308</v>
      </c>
      <c r="AG19" s="151" t="s">
        <v>307</v>
      </c>
      <c r="AH19" s="151" t="s">
        <v>307</v>
      </c>
      <c r="AI19" s="151" t="s">
        <v>307</v>
      </c>
      <c r="AK19" s="151" t="s">
        <v>307</v>
      </c>
      <c r="AL19" s="151" t="s">
        <v>307</v>
      </c>
      <c r="AM19" s="151" t="s">
        <v>307</v>
      </c>
      <c r="AN19" s="151" t="s">
        <v>307</v>
      </c>
      <c r="AO19" s="151" t="s">
        <v>307</v>
      </c>
      <c r="AP19" s="151" t="s">
        <v>307</v>
      </c>
      <c r="AR19" s="151" t="s">
        <v>307</v>
      </c>
      <c r="AS19" s="151" t="s">
        <v>307</v>
      </c>
      <c r="AT19" s="151" t="s">
        <v>307</v>
      </c>
    </row>
    <row r="20" spans="2:46" ht="19.5" customHeight="1" x14ac:dyDescent="0.3">
      <c r="B20" s="150" t="s">
        <v>309</v>
      </c>
      <c r="C20" s="151" t="s">
        <v>79</v>
      </c>
      <c r="D20" s="151" t="s">
        <v>79</v>
      </c>
      <c r="E20" s="151" t="s">
        <v>102</v>
      </c>
      <c r="G20" s="151" t="s">
        <v>102</v>
      </c>
      <c r="H20" s="151" t="s">
        <v>102</v>
      </c>
      <c r="I20" s="151" t="s">
        <v>102</v>
      </c>
      <c r="J20" s="151" t="s">
        <v>102</v>
      </c>
      <c r="K20" s="151" t="s">
        <v>102</v>
      </c>
      <c r="L20" s="151" t="s">
        <v>102</v>
      </c>
      <c r="M20" s="151" t="s">
        <v>102</v>
      </c>
      <c r="N20" s="151" t="s">
        <v>102</v>
      </c>
      <c r="O20" s="151" t="s">
        <v>102</v>
      </c>
      <c r="P20" s="151" t="s">
        <v>102</v>
      </c>
      <c r="Q20" s="151" t="s">
        <v>159</v>
      </c>
      <c r="R20" s="151" t="s">
        <v>102</v>
      </c>
      <c r="S20" s="151" t="s">
        <v>102</v>
      </c>
      <c r="T20" s="151" t="s">
        <v>102</v>
      </c>
      <c r="U20" s="151" t="s">
        <v>102</v>
      </c>
      <c r="V20" s="151" t="s">
        <v>102</v>
      </c>
      <c r="W20" s="151" t="s">
        <v>102</v>
      </c>
      <c r="X20" s="151" t="s">
        <v>102</v>
      </c>
      <c r="Y20" s="151" t="s">
        <v>79</v>
      </c>
      <c r="AA20" s="151" t="s">
        <v>102</v>
      </c>
      <c r="AB20" s="151" t="s">
        <v>102</v>
      </c>
      <c r="AC20" s="151" t="s">
        <v>102</v>
      </c>
      <c r="AD20" s="151" t="s">
        <v>102</v>
      </c>
      <c r="AE20" s="151" t="s">
        <v>102</v>
      </c>
      <c r="AF20" s="151" t="s">
        <v>102</v>
      </c>
      <c r="AG20" s="151" t="s">
        <v>102</v>
      </c>
      <c r="AH20" s="151" t="s">
        <v>102</v>
      </c>
      <c r="AI20" s="151" t="s">
        <v>102</v>
      </c>
      <c r="AK20" s="151" t="s">
        <v>102</v>
      </c>
      <c r="AL20" s="151" t="s">
        <v>159</v>
      </c>
      <c r="AM20" s="151" t="s">
        <v>102</v>
      </c>
      <c r="AN20" s="151" t="s">
        <v>102</v>
      </c>
      <c r="AO20" s="151" t="s">
        <v>159</v>
      </c>
      <c r="AP20" s="151" t="s">
        <v>102</v>
      </c>
      <c r="AR20" s="151" t="s">
        <v>102</v>
      </c>
      <c r="AS20" s="151" t="s">
        <v>102</v>
      </c>
      <c r="AT20" s="151" t="s">
        <v>102</v>
      </c>
    </row>
    <row r="21" spans="2:46" ht="19.5" customHeight="1" x14ac:dyDescent="0.3">
      <c r="B21" s="150" t="s">
        <v>23</v>
      </c>
      <c r="C21" s="151" t="s">
        <v>80</v>
      </c>
      <c r="D21" s="151" t="s">
        <v>80</v>
      </c>
      <c r="E21" s="151" t="s">
        <v>80</v>
      </c>
      <c r="G21" s="151" t="s">
        <v>80</v>
      </c>
      <c r="H21" s="151" t="s">
        <v>80</v>
      </c>
      <c r="I21" s="151" t="s">
        <v>80</v>
      </c>
      <c r="J21" s="151" t="s">
        <v>114</v>
      </c>
      <c r="K21" s="151" t="s">
        <v>80</v>
      </c>
      <c r="L21" s="151" t="s">
        <v>80</v>
      </c>
      <c r="M21" s="151" t="s">
        <v>80</v>
      </c>
      <c r="N21" s="151" t="s">
        <v>114</v>
      </c>
      <c r="O21" s="151" t="s">
        <v>80</v>
      </c>
      <c r="P21" s="151" t="s">
        <v>80</v>
      </c>
      <c r="Q21" s="151" t="s">
        <v>80</v>
      </c>
      <c r="R21" s="151" t="s">
        <v>114</v>
      </c>
      <c r="S21" s="151" t="s">
        <v>80</v>
      </c>
      <c r="T21" s="151" t="s">
        <v>80</v>
      </c>
      <c r="U21" s="151" t="s">
        <v>80</v>
      </c>
      <c r="V21" s="151" t="s">
        <v>80</v>
      </c>
      <c r="W21" s="151" t="s">
        <v>80</v>
      </c>
      <c r="X21" s="151" t="s">
        <v>80</v>
      </c>
      <c r="Y21" s="151" t="s">
        <v>190</v>
      </c>
      <c r="AA21" s="151" t="s">
        <v>80</v>
      </c>
      <c r="AB21" s="151" t="s">
        <v>80</v>
      </c>
      <c r="AC21" s="151" t="s">
        <v>80</v>
      </c>
      <c r="AD21" s="151" t="s">
        <v>80</v>
      </c>
      <c r="AE21" s="151" t="s">
        <v>80</v>
      </c>
      <c r="AF21" s="151" t="s">
        <v>80</v>
      </c>
      <c r="AG21" s="151" t="s">
        <v>80</v>
      </c>
      <c r="AH21" s="151" t="s">
        <v>190</v>
      </c>
      <c r="AI21" s="151" t="s">
        <v>190</v>
      </c>
      <c r="AK21" s="151" t="s">
        <v>80</v>
      </c>
      <c r="AL21" s="151" t="s">
        <v>80</v>
      </c>
      <c r="AM21" s="151" t="s">
        <v>80</v>
      </c>
      <c r="AN21" s="151" t="s">
        <v>80</v>
      </c>
      <c r="AO21" s="151" t="s">
        <v>80</v>
      </c>
      <c r="AP21" s="151" t="s">
        <v>80</v>
      </c>
      <c r="AR21" s="151" t="s">
        <v>80</v>
      </c>
      <c r="AS21" s="151" t="s">
        <v>80</v>
      </c>
      <c r="AT21" s="151" t="s">
        <v>80</v>
      </c>
    </row>
    <row r="22" spans="2:46" ht="19.5" customHeight="1" x14ac:dyDescent="0.3">
      <c r="B22" s="150"/>
      <c r="C22" s="151"/>
      <c r="D22" s="151"/>
      <c r="E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AA22" s="151"/>
      <c r="AB22" s="151"/>
      <c r="AC22" s="151"/>
      <c r="AD22" s="151"/>
      <c r="AE22" s="151"/>
      <c r="AF22" s="151"/>
      <c r="AG22" s="151"/>
      <c r="AH22" s="151"/>
      <c r="AI22" s="151"/>
      <c r="AK22" s="151"/>
      <c r="AL22" s="151"/>
      <c r="AM22" s="151"/>
      <c r="AN22" s="151"/>
      <c r="AO22" s="151"/>
      <c r="AP22" s="151"/>
      <c r="AR22" s="151"/>
      <c r="AS22" s="151"/>
      <c r="AT22" s="151"/>
    </row>
    <row r="23" spans="2:46" ht="21.75" customHeight="1" x14ac:dyDescent="0.3">
      <c r="B23" s="153" t="s">
        <v>310</v>
      </c>
      <c r="C23" s="154" t="s">
        <v>311</v>
      </c>
      <c r="D23" s="154" t="s">
        <v>311</v>
      </c>
      <c r="E23" s="154" t="s">
        <v>311</v>
      </c>
      <c r="G23" s="154" t="s">
        <v>311</v>
      </c>
      <c r="H23" s="154" t="s">
        <v>311</v>
      </c>
      <c r="I23" s="154" t="s">
        <v>311</v>
      </c>
      <c r="J23" s="154" t="s">
        <v>311</v>
      </c>
      <c r="K23" s="154" t="s">
        <v>311</v>
      </c>
      <c r="L23" s="154" t="s">
        <v>312</v>
      </c>
      <c r="M23" s="154" t="s">
        <v>312</v>
      </c>
      <c r="N23" s="154" t="s">
        <v>311</v>
      </c>
      <c r="O23" s="154" t="s">
        <v>311</v>
      </c>
      <c r="P23" s="154" t="s">
        <v>312</v>
      </c>
      <c r="Q23" s="154" t="s">
        <v>312</v>
      </c>
      <c r="R23" s="154" t="s">
        <v>311</v>
      </c>
      <c r="S23" s="154" t="s">
        <v>311</v>
      </c>
      <c r="T23" s="154" t="s">
        <v>312</v>
      </c>
      <c r="U23" s="154" t="s">
        <v>312</v>
      </c>
      <c r="V23" s="154" t="s">
        <v>312</v>
      </c>
      <c r="W23" s="154" t="s">
        <v>312</v>
      </c>
      <c r="X23" s="154" t="s">
        <v>312</v>
      </c>
      <c r="Y23" s="154" t="s">
        <v>312</v>
      </c>
      <c r="AA23" s="154" t="s">
        <v>311</v>
      </c>
      <c r="AB23" s="154" t="s">
        <v>312</v>
      </c>
      <c r="AC23" s="154" t="s">
        <v>311</v>
      </c>
      <c r="AD23" s="154" t="s">
        <v>312</v>
      </c>
      <c r="AE23" s="154" t="s">
        <v>312</v>
      </c>
      <c r="AF23" s="154" t="s">
        <v>312</v>
      </c>
      <c r="AG23" s="154" t="s">
        <v>312</v>
      </c>
      <c r="AH23" s="154" t="s">
        <v>312</v>
      </c>
      <c r="AI23" s="154" t="s">
        <v>312</v>
      </c>
      <c r="AK23" s="154" t="s">
        <v>311</v>
      </c>
      <c r="AL23" s="154" t="s">
        <v>311</v>
      </c>
      <c r="AM23" s="154" t="s">
        <v>311</v>
      </c>
      <c r="AN23" s="154" t="s">
        <v>311</v>
      </c>
      <c r="AO23" s="154" t="s">
        <v>311</v>
      </c>
      <c r="AP23" s="154" t="s">
        <v>311</v>
      </c>
      <c r="AR23" s="154" t="s">
        <v>312</v>
      </c>
      <c r="AS23" s="154" t="s">
        <v>312</v>
      </c>
      <c r="AT23" s="154" t="s">
        <v>312</v>
      </c>
    </row>
    <row r="24" spans="2:46" ht="21.75" customHeight="1" x14ac:dyDescent="0.3">
      <c r="B24" s="150" t="s">
        <v>313</v>
      </c>
      <c r="C24" s="151" t="s">
        <v>314</v>
      </c>
      <c r="D24" s="151" t="s">
        <v>315</v>
      </c>
      <c r="E24" s="151" t="s">
        <v>315</v>
      </c>
      <c r="G24" s="151" t="s">
        <v>316</v>
      </c>
      <c r="H24" s="151" t="s">
        <v>316</v>
      </c>
      <c r="I24" s="151" t="s">
        <v>316</v>
      </c>
      <c r="J24" s="151" t="s">
        <v>316</v>
      </c>
      <c r="K24" s="151" t="s">
        <v>317</v>
      </c>
      <c r="L24" s="151" t="s">
        <v>318</v>
      </c>
      <c r="M24" s="151" t="s">
        <v>318</v>
      </c>
      <c r="N24" s="151" t="s">
        <v>316</v>
      </c>
      <c r="O24" s="151" t="s">
        <v>316</v>
      </c>
      <c r="P24" s="151" t="s">
        <v>319</v>
      </c>
      <c r="Q24" s="151" t="s">
        <v>319</v>
      </c>
      <c r="R24" s="151" t="s">
        <v>316</v>
      </c>
      <c r="S24" s="151" t="s">
        <v>316</v>
      </c>
      <c r="T24" s="151" t="s">
        <v>320</v>
      </c>
      <c r="U24" s="151" t="s">
        <v>321</v>
      </c>
      <c r="V24" s="151" t="s">
        <v>322</v>
      </c>
      <c r="W24" s="151" t="s">
        <v>323</v>
      </c>
      <c r="X24" s="151" t="s">
        <v>324</v>
      </c>
      <c r="Y24" s="151" t="s">
        <v>325</v>
      </c>
      <c r="AA24" s="151" t="s">
        <v>326</v>
      </c>
      <c r="AB24" s="151" t="s">
        <v>327</v>
      </c>
      <c r="AC24" s="151" t="s">
        <v>326</v>
      </c>
      <c r="AD24" s="151" t="s">
        <v>328</v>
      </c>
      <c r="AE24" s="151" t="s">
        <v>329</v>
      </c>
      <c r="AF24" s="151" t="s">
        <v>330</v>
      </c>
      <c r="AG24" s="151" t="s">
        <v>331</v>
      </c>
      <c r="AH24" s="151" t="s">
        <v>332</v>
      </c>
      <c r="AI24" s="151" t="s">
        <v>333</v>
      </c>
      <c r="AK24" s="151" t="s">
        <v>334</v>
      </c>
      <c r="AL24" s="151" t="s">
        <v>334</v>
      </c>
      <c r="AM24" s="151" t="s">
        <v>334</v>
      </c>
      <c r="AN24" s="151" t="s">
        <v>334</v>
      </c>
      <c r="AO24" s="151" t="s">
        <v>334</v>
      </c>
      <c r="AP24" s="151" t="s">
        <v>335</v>
      </c>
      <c r="AR24" s="151" t="s">
        <v>336</v>
      </c>
      <c r="AS24" s="151" t="s">
        <v>336</v>
      </c>
      <c r="AT24" s="151" t="s">
        <v>336</v>
      </c>
    </row>
    <row r="25" spans="2:46" ht="19.5" customHeight="1" x14ac:dyDescent="0.3">
      <c r="B25" s="150" t="s">
        <v>337</v>
      </c>
      <c r="C25" s="151" t="s">
        <v>311</v>
      </c>
      <c r="D25" s="151" t="s">
        <v>311</v>
      </c>
      <c r="E25" s="151" t="s">
        <v>311</v>
      </c>
      <c r="G25" s="151" t="s">
        <v>311</v>
      </c>
      <c r="H25" s="151" t="s">
        <v>311</v>
      </c>
      <c r="I25" s="151" t="s">
        <v>311</v>
      </c>
      <c r="J25" s="151" t="s">
        <v>311</v>
      </c>
      <c r="K25" s="151" t="s">
        <v>311</v>
      </c>
      <c r="L25" s="151" t="s">
        <v>338</v>
      </c>
      <c r="M25" s="151" t="s">
        <v>338</v>
      </c>
      <c r="N25" s="151" t="s">
        <v>311</v>
      </c>
      <c r="O25" s="151" t="s">
        <v>311</v>
      </c>
      <c r="P25" s="151" t="s">
        <v>339</v>
      </c>
      <c r="Q25" s="151" t="s">
        <v>89</v>
      </c>
      <c r="R25" s="151" t="s">
        <v>311</v>
      </c>
      <c r="S25" s="151" t="s">
        <v>311</v>
      </c>
      <c r="T25" s="151" t="s">
        <v>340</v>
      </c>
      <c r="U25" s="151" t="s">
        <v>341</v>
      </c>
      <c r="V25" s="151" t="s">
        <v>342</v>
      </c>
      <c r="W25" s="151" t="s">
        <v>339</v>
      </c>
      <c r="X25" s="151" t="s">
        <v>339</v>
      </c>
      <c r="Y25" s="151" t="s">
        <v>339</v>
      </c>
      <c r="AA25" s="151" t="s">
        <v>311</v>
      </c>
      <c r="AB25" s="151" t="s">
        <v>339</v>
      </c>
      <c r="AC25" s="151" t="s">
        <v>311</v>
      </c>
      <c r="AD25" s="151" t="s">
        <v>342</v>
      </c>
      <c r="AE25" s="151" t="s">
        <v>343</v>
      </c>
      <c r="AF25" s="151" t="s">
        <v>343</v>
      </c>
      <c r="AG25" s="151" t="s">
        <v>342</v>
      </c>
      <c r="AH25" s="151" t="s">
        <v>343</v>
      </c>
      <c r="AI25" s="151" t="s">
        <v>344</v>
      </c>
      <c r="AK25" s="151" t="s">
        <v>342</v>
      </c>
      <c r="AL25" s="151" t="s">
        <v>342</v>
      </c>
      <c r="AM25" s="151" t="s">
        <v>342</v>
      </c>
      <c r="AN25" s="151" t="s">
        <v>342</v>
      </c>
      <c r="AO25" s="151" t="s">
        <v>342</v>
      </c>
      <c r="AP25" s="151" t="s">
        <v>345</v>
      </c>
      <c r="AR25" s="151" t="s">
        <v>346</v>
      </c>
      <c r="AS25" s="151" t="s">
        <v>346</v>
      </c>
      <c r="AT25" s="151" t="s">
        <v>89</v>
      </c>
    </row>
    <row r="26" spans="2:46" ht="11.25" customHeight="1" x14ac:dyDescent="0.3">
      <c r="B26" s="116"/>
    </row>
    <row r="27" spans="2:46" ht="21.75" customHeight="1" x14ac:dyDescent="0.3">
      <c r="B27" s="153" t="s">
        <v>20</v>
      </c>
      <c r="C27" s="154" t="s">
        <v>77</v>
      </c>
      <c r="D27" s="154" t="s">
        <v>77</v>
      </c>
      <c r="E27" s="154" t="s">
        <v>77</v>
      </c>
      <c r="G27" s="154" t="s">
        <v>77</v>
      </c>
      <c r="H27" s="154" t="s">
        <v>77</v>
      </c>
      <c r="I27" s="154" t="s">
        <v>77</v>
      </c>
      <c r="J27" s="154" t="s">
        <v>134</v>
      </c>
      <c r="K27" s="154" t="s">
        <v>77</v>
      </c>
      <c r="L27" s="154" t="s">
        <v>77</v>
      </c>
      <c r="M27" s="154" t="s">
        <v>77</v>
      </c>
      <c r="N27" s="154" t="s">
        <v>134</v>
      </c>
      <c r="O27" s="154" t="s">
        <v>77</v>
      </c>
      <c r="P27" s="154" t="s">
        <v>106</v>
      </c>
      <c r="Q27" s="154" t="s">
        <v>77</v>
      </c>
      <c r="R27" s="154" t="s">
        <v>134</v>
      </c>
      <c r="S27" s="154" t="s">
        <v>77</v>
      </c>
      <c r="T27" s="154" t="s">
        <v>106</v>
      </c>
      <c r="U27" s="154" t="s">
        <v>111</v>
      </c>
      <c r="V27" s="154" t="s">
        <v>106</v>
      </c>
      <c r="W27" s="154" t="s">
        <v>106</v>
      </c>
      <c r="X27" s="154" t="s">
        <v>111</v>
      </c>
      <c r="Y27" s="154" t="s">
        <v>188</v>
      </c>
      <c r="AA27" s="154" t="s">
        <v>106</v>
      </c>
      <c r="AB27" s="154" t="s">
        <v>106</v>
      </c>
      <c r="AC27" s="154" t="s">
        <v>106</v>
      </c>
      <c r="AD27" s="154" t="s">
        <v>106</v>
      </c>
      <c r="AE27" s="154" t="s">
        <v>111</v>
      </c>
      <c r="AF27" s="154" t="s">
        <v>111</v>
      </c>
      <c r="AG27" s="154" t="s">
        <v>111</v>
      </c>
      <c r="AH27" s="154" t="s">
        <v>188</v>
      </c>
      <c r="AI27" s="154" t="s">
        <v>221</v>
      </c>
      <c r="AK27" s="154" t="s">
        <v>77</v>
      </c>
      <c r="AL27" s="154" t="s">
        <v>77</v>
      </c>
      <c r="AM27" s="154" t="s">
        <v>77</v>
      </c>
      <c r="AN27" s="154" t="s">
        <v>77</v>
      </c>
      <c r="AO27" s="154" t="s">
        <v>77</v>
      </c>
      <c r="AP27" s="154" t="s">
        <v>106</v>
      </c>
      <c r="AR27" s="154" t="s">
        <v>77</v>
      </c>
      <c r="AS27" s="154" t="s">
        <v>77</v>
      </c>
      <c r="AT27" s="154" t="s">
        <v>77</v>
      </c>
    </row>
    <row r="28" spans="2:46" ht="21.75" customHeight="1" x14ac:dyDescent="0.3">
      <c r="B28" s="150" t="s">
        <v>21</v>
      </c>
      <c r="C28" s="151" t="s">
        <v>78</v>
      </c>
      <c r="D28" s="151" t="s">
        <v>78</v>
      </c>
      <c r="E28" s="151" t="s">
        <v>78</v>
      </c>
      <c r="G28" s="151" t="s">
        <v>78</v>
      </c>
      <c r="H28" s="151" t="s">
        <v>78</v>
      </c>
      <c r="I28" s="151" t="s">
        <v>78</v>
      </c>
      <c r="J28" s="151" t="s">
        <v>135</v>
      </c>
      <c r="K28" s="151" t="s">
        <v>78</v>
      </c>
      <c r="L28" s="151" t="s">
        <v>78</v>
      </c>
      <c r="M28" s="151" t="s">
        <v>78</v>
      </c>
      <c r="N28" s="151" t="s">
        <v>135</v>
      </c>
      <c r="O28" s="151" t="s">
        <v>78</v>
      </c>
      <c r="P28" s="151" t="s">
        <v>107</v>
      </c>
      <c r="Q28" s="151" t="s">
        <v>78</v>
      </c>
      <c r="R28" s="151" t="s">
        <v>135</v>
      </c>
      <c r="S28" s="151" t="s">
        <v>78</v>
      </c>
      <c r="T28" s="151" t="s">
        <v>107</v>
      </c>
      <c r="U28" s="151" t="s">
        <v>112</v>
      </c>
      <c r="V28" s="151" t="s">
        <v>107</v>
      </c>
      <c r="W28" s="151" t="s">
        <v>107</v>
      </c>
      <c r="X28" s="151" t="s">
        <v>112</v>
      </c>
      <c r="Y28" s="151" t="s">
        <v>189</v>
      </c>
      <c r="AA28" s="151" t="s">
        <v>107</v>
      </c>
      <c r="AB28" s="151" t="s">
        <v>107</v>
      </c>
      <c r="AC28" s="151" t="s">
        <v>107</v>
      </c>
      <c r="AD28" s="151" t="s">
        <v>107</v>
      </c>
      <c r="AE28" s="151" t="s">
        <v>112</v>
      </c>
      <c r="AF28" s="151" t="s">
        <v>112</v>
      </c>
      <c r="AG28" s="151" t="s">
        <v>112</v>
      </c>
      <c r="AH28" s="151" t="s">
        <v>189</v>
      </c>
      <c r="AI28" s="151" t="s">
        <v>222</v>
      </c>
      <c r="AK28" s="151" t="s">
        <v>78</v>
      </c>
      <c r="AL28" s="151" t="s">
        <v>78</v>
      </c>
      <c r="AM28" s="151" t="s">
        <v>78</v>
      </c>
      <c r="AN28" s="151" t="s">
        <v>78</v>
      </c>
      <c r="AO28" s="151" t="s">
        <v>78</v>
      </c>
      <c r="AP28" s="151" t="s">
        <v>735</v>
      </c>
      <c r="AR28" s="151" t="s">
        <v>78</v>
      </c>
      <c r="AS28" s="151" t="s">
        <v>78</v>
      </c>
      <c r="AT28" s="151" t="s">
        <v>78</v>
      </c>
    </row>
    <row r="29" spans="2:46" ht="10.5" customHeight="1" x14ac:dyDescent="0.3">
      <c r="B29" s="116"/>
    </row>
    <row r="30" spans="2:46" ht="17.25" customHeight="1" x14ac:dyDescent="0.3">
      <c r="B30" s="150" t="s">
        <v>347</v>
      </c>
      <c r="C30" s="151" t="s">
        <v>82</v>
      </c>
      <c r="D30" s="151" t="s">
        <v>82</v>
      </c>
      <c r="E30" s="151" t="s">
        <v>82</v>
      </c>
      <c r="G30" s="151" t="s">
        <v>82</v>
      </c>
      <c r="H30" s="151" t="s">
        <v>82</v>
      </c>
      <c r="I30" s="151" t="s">
        <v>82</v>
      </c>
      <c r="J30" s="151" t="s">
        <v>82</v>
      </c>
      <c r="K30" s="151" t="s">
        <v>82</v>
      </c>
      <c r="L30" s="151" t="s">
        <v>82</v>
      </c>
      <c r="M30" s="151" t="s">
        <v>82</v>
      </c>
      <c r="N30" s="151" t="s">
        <v>113</v>
      </c>
      <c r="O30" s="151" t="s">
        <v>82</v>
      </c>
      <c r="P30" s="151" t="s">
        <v>113</v>
      </c>
      <c r="Q30" s="151" t="s">
        <v>113</v>
      </c>
      <c r="R30" s="151" t="s">
        <v>113</v>
      </c>
      <c r="S30" s="151" t="s">
        <v>82</v>
      </c>
      <c r="T30" s="151" t="s">
        <v>108</v>
      </c>
      <c r="U30" s="151" t="s">
        <v>108</v>
      </c>
      <c r="V30" s="151" t="s">
        <v>108</v>
      </c>
      <c r="W30" s="151" t="s">
        <v>108</v>
      </c>
      <c r="X30" s="151" t="s">
        <v>108</v>
      </c>
      <c r="Y30" s="151" t="s">
        <v>108</v>
      </c>
      <c r="AA30" s="151" t="s">
        <v>113</v>
      </c>
      <c r="AB30" s="151" t="s">
        <v>113</v>
      </c>
      <c r="AC30" s="151" t="s">
        <v>108</v>
      </c>
      <c r="AD30" s="151" t="s">
        <v>108</v>
      </c>
      <c r="AE30" s="151" t="s">
        <v>208</v>
      </c>
      <c r="AF30" s="151" t="s">
        <v>212</v>
      </c>
      <c r="AG30" s="151" t="s">
        <v>216</v>
      </c>
      <c r="AH30" s="151" t="s">
        <v>223</v>
      </c>
      <c r="AI30" s="151" t="s">
        <v>223</v>
      </c>
      <c r="AK30" s="151" t="s">
        <v>82</v>
      </c>
      <c r="AL30" s="151" t="s">
        <v>82</v>
      </c>
      <c r="AM30" s="151" t="s">
        <v>82</v>
      </c>
      <c r="AN30" s="151" t="s">
        <v>82</v>
      </c>
      <c r="AO30" s="151" t="s">
        <v>82</v>
      </c>
      <c r="AP30" s="151" t="s">
        <v>108</v>
      </c>
      <c r="AR30" s="151" t="s">
        <v>250</v>
      </c>
      <c r="AS30" s="151" t="s">
        <v>256</v>
      </c>
      <c r="AT30" s="151" t="s">
        <v>82</v>
      </c>
    </row>
    <row r="31" spans="2:46" ht="17.25" customHeight="1" x14ac:dyDescent="0.3">
      <c r="B31" s="150" t="s">
        <v>348</v>
      </c>
      <c r="C31" s="151" t="s">
        <v>89</v>
      </c>
      <c r="D31" s="151">
        <v>93</v>
      </c>
      <c r="E31" s="151">
        <v>82</v>
      </c>
      <c r="G31" s="151">
        <v>102.5</v>
      </c>
      <c r="H31" s="151">
        <v>102.5</v>
      </c>
      <c r="I31" s="151">
        <v>95.78</v>
      </c>
      <c r="J31" s="151">
        <v>100</v>
      </c>
      <c r="K31" s="151">
        <v>93</v>
      </c>
      <c r="L31" s="151" t="s">
        <v>89</v>
      </c>
      <c r="M31" s="151" t="s">
        <v>89</v>
      </c>
      <c r="N31" s="151">
        <v>94</v>
      </c>
      <c r="O31" s="151">
        <v>93</v>
      </c>
      <c r="P31" s="151">
        <v>123</v>
      </c>
      <c r="Q31" s="151">
        <v>93</v>
      </c>
      <c r="R31" s="151">
        <v>91</v>
      </c>
      <c r="S31" s="151">
        <v>81</v>
      </c>
      <c r="T31" s="151">
        <v>109</v>
      </c>
      <c r="U31" s="151">
        <v>163</v>
      </c>
      <c r="V31" s="151">
        <v>109</v>
      </c>
      <c r="W31" s="151">
        <v>94</v>
      </c>
      <c r="X31" s="151">
        <v>140</v>
      </c>
      <c r="Y31" s="151">
        <v>109</v>
      </c>
      <c r="AA31" s="151">
        <v>123</v>
      </c>
      <c r="AB31" s="151">
        <v>123</v>
      </c>
      <c r="AC31" s="151">
        <v>109</v>
      </c>
      <c r="AD31" s="151">
        <v>109</v>
      </c>
      <c r="AE31" s="151">
        <v>163</v>
      </c>
      <c r="AF31" s="151">
        <v>163</v>
      </c>
      <c r="AG31" s="151">
        <v>140</v>
      </c>
      <c r="AH31" s="151">
        <v>109</v>
      </c>
      <c r="AI31" s="151">
        <v>140</v>
      </c>
      <c r="AK31" s="151">
        <v>102.4</v>
      </c>
      <c r="AL31" s="151">
        <v>102.4</v>
      </c>
      <c r="AM31" s="151">
        <v>92.6</v>
      </c>
      <c r="AN31" s="151">
        <v>92.6</v>
      </c>
      <c r="AO31" s="151">
        <v>92.6</v>
      </c>
      <c r="AP31" s="151">
        <v>109</v>
      </c>
      <c r="AR31" s="151">
        <v>157</v>
      </c>
      <c r="AS31" s="151">
        <v>157</v>
      </c>
      <c r="AT31" s="151" t="s">
        <v>89</v>
      </c>
    </row>
    <row r="32" spans="2:46" ht="17.25" customHeight="1" x14ac:dyDescent="0.3">
      <c r="B32" s="150" t="s">
        <v>349</v>
      </c>
      <c r="C32" s="151" t="s">
        <v>83</v>
      </c>
      <c r="D32" s="151" t="s">
        <v>83</v>
      </c>
      <c r="E32" s="151" t="s">
        <v>103</v>
      </c>
      <c r="G32" s="151" t="s">
        <v>103</v>
      </c>
      <c r="H32" s="151" t="s">
        <v>103</v>
      </c>
      <c r="I32" s="151" t="s">
        <v>103</v>
      </c>
      <c r="J32" s="151" t="s">
        <v>103</v>
      </c>
      <c r="K32" s="151" t="s">
        <v>103</v>
      </c>
      <c r="L32" s="151" t="s">
        <v>103</v>
      </c>
      <c r="M32" s="151" t="s">
        <v>103</v>
      </c>
      <c r="N32" s="151" t="s">
        <v>103</v>
      </c>
      <c r="O32" s="151" t="s">
        <v>103</v>
      </c>
      <c r="P32" s="151" t="s">
        <v>103</v>
      </c>
      <c r="Q32" s="151" t="s">
        <v>103</v>
      </c>
      <c r="R32" s="151" t="s">
        <v>103</v>
      </c>
      <c r="S32" s="151" t="s">
        <v>103</v>
      </c>
      <c r="T32" s="151" t="s">
        <v>103</v>
      </c>
      <c r="U32" s="151" t="s">
        <v>103</v>
      </c>
      <c r="V32" s="151" t="s">
        <v>103</v>
      </c>
      <c r="W32" s="151" t="s">
        <v>103</v>
      </c>
      <c r="X32" s="151" t="s">
        <v>103</v>
      </c>
      <c r="Y32" s="151" t="s">
        <v>83</v>
      </c>
      <c r="AA32" s="151" t="s">
        <v>103</v>
      </c>
      <c r="AB32" s="151" t="s">
        <v>103</v>
      </c>
      <c r="AC32" s="151" t="s">
        <v>103</v>
      </c>
      <c r="AD32" s="151" t="s">
        <v>103</v>
      </c>
      <c r="AE32" s="151" t="s">
        <v>103</v>
      </c>
      <c r="AF32" s="151" t="s">
        <v>213</v>
      </c>
      <c r="AG32" s="151" t="s">
        <v>103</v>
      </c>
      <c r="AH32" s="151" t="s">
        <v>103</v>
      </c>
      <c r="AI32" s="151" t="s">
        <v>103</v>
      </c>
      <c r="AK32" s="151" t="s">
        <v>103</v>
      </c>
      <c r="AL32" s="151" t="s">
        <v>103</v>
      </c>
      <c r="AM32" s="151" t="s">
        <v>103</v>
      </c>
      <c r="AN32" s="151" t="s">
        <v>103</v>
      </c>
      <c r="AO32" s="151" t="s">
        <v>103</v>
      </c>
      <c r="AP32" s="151" t="s">
        <v>103</v>
      </c>
      <c r="AR32" s="151" t="s">
        <v>251</v>
      </c>
      <c r="AS32" s="151" t="s">
        <v>251</v>
      </c>
      <c r="AT32" s="151" t="s">
        <v>251</v>
      </c>
    </row>
    <row r="33" spans="1:46" ht="17.25" customHeight="1" x14ac:dyDescent="0.3">
      <c r="B33" s="150" t="s">
        <v>350</v>
      </c>
      <c r="C33" s="151">
        <v>0.72</v>
      </c>
      <c r="D33" s="151">
        <v>0.72</v>
      </c>
      <c r="E33" s="151">
        <v>0.72</v>
      </c>
      <c r="G33" s="151">
        <v>0.72</v>
      </c>
      <c r="H33" s="151">
        <v>0.72</v>
      </c>
      <c r="I33" s="151">
        <v>0.72</v>
      </c>
      <c r="J33" s="151">
        <v>0.72</v>
      </c>
      <c r="K33" s="151">
        <v>0.72</v>
      </c>
      <c r="L33" s="151">
        <v>0.72</v>
      </c>
      <c r="M33" s="151">
        <v>0.72</v>
      </c>
      <c r="N33" s="151" t="s">
        <v>346</v>
      </c>
      <c r="O33" s="151">
        <v>0.72</v>
      </c>
      <c r="P33" s="151" t="s">
        <v>346</v>
      </c>
      <c r="Q33" s="151">
        <v>0.72</v>
      </c>
      <c r="R33" s="151" t="s">
        <v>346</v>
      </c>
      <c r="S33" s="151">
        <v>0.72</v>
      </c>
      <c r="T33" s="151" t="s">
        <v>346</v>
      </c>
      <c r="U33" s="151" t="s">
        <v>346</v>
      </c>
      <c r="V33" s="151" t="s">
        <v>346</v>
      </c>
      <c r="W33" s="151" t="s">
        <v>346</v>
      </c>
      <c r="X33" s="151" t="s">
        <v>346</v>
      </c>
      <c r="Y33" s="151" t="s">
        <v>346</v>
      </c>
      <c r="AA33" s="151" t="s">
        <v>346</v>
      </c>
      <c r="AB33" s="151" t="s">
        <v>346</v>
      </c>
      <c r="AC33" s="151" t="s">
        <v>346</v>
      </c>
      <c r="AD33" s="151" t="s">
        <v>346</v>
      </c>
      <c r="AE33" s="151" t="s">
        <v>346</v>
      </c>
      <c r="AF33" s="151" t="s">
        <v>346</v>
      </c>
      <c r="AG33" s="151" t="s">
        <v>346</v>
      </c>
      <c r="AH33" s="151" t="s">
        <v>346</v>
      </c>
      <c r="AI33" s="151" t="s">
        <v>346</v>
      </c>
      <c r="AK33" s="151">
        <v>0.72</v>
      </c>
      <c r="AL33" s="151">
        <v>0.72</v>
      </c>
      <c r="AM33" s="151">
        <v>0.72</v>
      </c>
      <c r="AN33" s="151">
        <v>0.72</v>
      </c>
      <c r="AO33" s="151">
        <v>0.72</v>
      </c>
      <c r="AP33" s="151">
        <v>0.72</v>
      </c>
      <c r="AR33" s="151">
        <v>0.72</v>
      </c>
      <c r="AS33" s="151">
        <v>0.72</v>
      </c>
      <c r="AT33" s="151">
        <v>0.45</v>
      </c>
    </row>
    <row r="34" spans="1:46" ht="17.25" customHeight="1" x14ac:dyDescent="0.3">
      <c r="B34" s="155" t="s">
        <v>351</v>
      </c>
      <c r="C34" s="151" t="s">
        <v>75</v>
      </c>
      <c r="D34" s="151" t="s">
        <v>75</v>
      </c>
      <c r="E34" s="151" t="s">
        <v>75</v>
      </c>
      <c r="F34" s="156"/>
      <c r="G34" s="151" t="s">
        <v>75</v>
      </c>
      <c r="H34" s="151" t="s">
        <v>75</v>
      </c>
      <c r="I34" s="151" t="s">
        <v>75</v>
      </c>
      <c r="J34" s="151" t="s">
        <v>75</v>
      </c>
      <c r="K34" s="151" t="s">
        <v>346</v>
      </c>
      <c r="L34" s="151" t="s">
        <v>346</v>
      </c>
      <c r="M34" s="151" t="s">
        <v>346</v>
      </c>
      <c r="N34" s="151">
        <v>0.99</v>
      </c>
      <c r="O34" s="151" t="s">
        <v>346</v>
      </c>
      <c r="P34" s="151">
        <v>0.99</v>
      </c>
      <c r="Q34" s="151" t="s">
        <v>346</v>
      </c>
      <c r="R34" s="151">
        <v>0.99</v>
      </c>
      <c r="S34" s="151" t="s">
        <v>346</v>
      </c>
      <c r="T34" s="151">
        <v>0.99</v>
      </c>
      <c r="U34" s="151">
        <v>0.99</v>
      </c>
      <c r="V34" s="151">
        <v>0.99</v>
      </c>
      <c r="W34" s="151">
        <v>0.99</v>
      </c>
      <c r="X34" s="151">
        <v>0.99</v>
      </c>
      <c r="Y34" s="151">
        <v>0.99</v>
      </c>
      <c r="AA34" s="151">
        <v>0.99</v>
      </c>
      <c r="AB34" s="151">
        <v>0.99</v>
      </c>
      <c r="AC34" s="151">
        <v>0.99</v>
      </c>
      <c r="AD34" s="151">
        <v>0.99</v>
      </c>
      <c r="AE34" s="151">
        <v>1</v>
      </c>
      <c r="AF34" s="151">
        <v>1</v>
      </c>
      <c r="AG34" s="151">
        <v>0.99</v>
      </c>
      <c r="AH34" s="151">
        <v>0.99</v>
      </c>
      <c r="AI34" s="151">
        <v>0.99</v>
      </c>
      <c r="AK34" s="151">
        <v>0.86</v>
      </c>
      <c r="AL34" s="151">
        <v>0.86</v>
      </c>
      <c r="AM34" s="151">
        <v>0.86</v>
      </c>
      <c r="AN34" s="151">
        <v>0.86</v>
      </c>
      <c r="AO34" s="151">
        <v>0.86</v>
      </c>
      <c r="AP34" s="151">
        <v>0.86</v>
      </c>
      <c r="AR34" s="151" t="s">
        <v>346</v>
      </c>
      <c r="AS34" s="151" t="s">
        <v>346</v>
      </c>
      <c r="AT34" s="151" t="s">
        <v>346</v>
      </c>
    </row>
    <row r="35" spans="1:46" ht="17.25" customHeight="1" x14ac:dyDescent="0.3">
      <c r="B35" s="155" t="s">
        <v>682</v>
      </c>
      <c r="C35" s="151" t="s">
        <v>75</v>
      </c>
      <c r="D35" s="151" t="s">
        <v>75</v>
      </c>
      <c r="E35" s="151" t="s">
        <v>75</v>
      </c>
      <c r="F35" s="156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AA35" s="151"/>
      <c r="AB35" s="151"/>
      <c r="AC35" s="151"/>
      <c r="AD35" s="151"/>
      <c r="AE35" s="151"/>
      <c r="AF35" s="151"/>
      <c r="AG35" s="151"/>
      <c r="AH35" s="151"/>
      <c r="AI35" s="151"/>
      <c r="AK35" s="151" t="s">
        <v>75</v>
      </c>
      <c r="AL35" s="151" t="s">
        <v>75</v>
      </c>
      <c r="AM35" s="151" t="s">
        <v>75</v>
      </c>
      <c r="AN35" s="151" t="s">
        <v>75</v>
      </c>
      <c r="AO35" s="151" t="s">
        <v>75</v>
      </c>
      <c r="AP35" s="151" t="s">
        <v>75</v>
      </c>
      <c r="AR35" s="151" t="s">
        <v>75</v>
      </c>
      <c r="AS35" s="151" t="s">
        <v>75</v>
      </c>
      <c r="AT35" s="151" t="s">
        <v>75</v>
      </c>
    </row>
    <row r="36" spans="1:46" ht="17.25" customHeight="1" x14ac:dyDescent="0.3">
      <c r="B36" s="155" t="s">
        <v>683</v>
      </c>
      <c r="C36" s="151" t="s">
        <v>311</v>
      </c>
      <c r="D36" s="151" t="s">
        <v>311</v>
      </c>
      <c r="E36" s="151" t="s">
        <v>311</v>
      </c>
      <c r="F36" s="156"/>
      <c r="G36" s="151" t="s">
        <v>311</v>
      </c>
      <c r="H36" s="151" t="s">
        <v>311</v>
      </c>
      <c r="I36" s="151" t="s">
        <v>311</v>
      </c>
      <c r="J36" s="151" t="s">
        <v>311</v>
      </c>
      <c r="K36" s="151" t="s">
        <v>311</v>
      </c>
      <c r="L36" s="151" t="s">
        <v>311</v>
      </c>
      <c r="M36" s="151" t="s">
        <v>311</v>
      </c>
      <c r="N36" s="151" t="s">
        <v>311</v>
      </c>
      <c r="O36" s="151" t="s">
        <v>311</v>
      </c>
      <c r="P36" s="151" t="s">
        <v>311</v>
      </c>
      <c r="Q36" s="151" t="s">
        <v>311</v>
      </c>
      <c r="R36" s="151" t="s">
        <v>311</v>
      </c>
      <c r="S36" s="151" t="s">
        <v>311</v>
      </c>
      <c r="T36" s="151" t="s">
        <v>311</v>
      </c>
      <c r="U36" s="151" t="s">
        <v>311</v>
      </c>
      <c r="V36" s="151" t="s">
        <v>311</v>
      </c>
      <c r="W36" s="151" t="s">
        <v>311</v>
      </c>
      <c r="X36" s="151" t="s">
        <v>311</v>
      </c>
      <c r="Y36" s="151" t="s">
        <v>311</v>
      </c>
      <c r="AA36" s="151"/>
      <c r="AB36" s="151"/>
      <c r="AC36" s="151"/>
      <c r="AD36" s="151"/>
      <c r="AE36" s="151" t="s">
        <v>702</v>
      </c>
      <c r="AF36" s="151" t="s">
        <v>701</v>
      </c>
      <c r="AG36" s="151" t="s">
        <v>311</v>
      </c>
      <c r="AH36" s="151" t="s">
        <v>703</v>
      </c>
      <c r="AI36" s="151" t="s">
        <v>703</v>
      </c>
      <c r="AK36" s="151" t="s">
        <v>311</v>
      </c>
      <c r="AL36" s="151" t="s">
        <v>311</v>
      </c>
      <c r="AM36" s="151" t="s">
        <v>311</v>
      </c>
      <c r="AN36" s="151" t="s">
        <v>311</v>
      </c>
      <c r="AO36" s="151" t="s">
        <v>311</v>
      </c>
      <c r="AP36" s="151" t="s">
        <v>311</v>
      </c>
      <c r="AR36" s="151" t="s">
        <v>311</v>
      </c>
      <c r="AS36" s="151" t="s">
        <v>311</v>
      </c>
      <c r="AT36" s="151" t="s">
        <v>311</v>
      </c>
    </row>
    <row r="37" spans="1:46" ht="17.25" customHeight="1" x14ac:dyDescent="0.3">
      <c r="B37" s="150" t="s">
        <v>352</v>
      </c>
      <c r="C37" s="151" t="s">
        <v>84</v>
      </c>
      <c r="D37" s="151" t="s">
        <v>84</v>
      </c>
      <c r="E37" s="151" t="s">
        <v>84</v>
      </c>
      <c r="G37" s="151" t="s">
        <v>84</v>
      </c>
      <c r="H37" s="151" t="s">
        <v>84</v>
      </c>
      <c r="I37" s="151" t="s">
        <v>84</v>
      </c>
      <c r="J37" s="151" t="s">
        <v>84</v>
      </c>
      <c r="K37" s="151" t="s">
        <v>84</v>
      </c>
      <c r="L37" s="151" t="s">
        <v>84</v>
      </c>
      <c r="M37" s="151" t="s">
        <v>84</v>
      </c>
      <c r="N37" s="151" t="s">
        <v>84</v>
      </c>
      <c r="O37" s="151" t="s">
        <v>84</v>
      </c>
      <c r="P37" s="151" t="s">
        <v>84</v>
      </c>
      <c r="Q37" s="151" t="s">
        <v>84</v>
      </c>
      <c r="R37" s="151" t="s">
        <v>84</v>
      </c>
      <c r="S37" s="151" t="s">
        <v>84</v>
      </c>
      <c r="T37" s="151" t="s">
        <v>84</v>
      </c>
      <c r="U37" s="151" t="s">
        <v>174</v>
      </c>
      <c r="V37" s="151" t="s">
        <v>84</v>
      </c>
      <c r="W37" s="151" t="s">
        <v>109</v>
      </c>
      <c r="X37" s="151" t="s">
        <v>109</v>
      </c>
      <c r="Y37" s="151" t="s">
        <v>84</v>
      </c>
      <c r="AA37" s="151" t="s">
        <v>84</v>
      </c>
      <c r="AB37" s="151" t="s">
        <v>84</v>
      </c>
      <c r="AC37" s="151" t="s">
        <v>84</v>
      </c>
      <c r="AD37" s="151" t="s">
        <v>84</v>
      </c>
      <c r="AE37" s="151" t="s">
        <v>174</v>
      </c>
      <c r="AF37" s="151" t="s">
        <v>174</v>
      </c>
      <c r="AG37" s="151" t="s">
        <v>109</v>
      </c>
      <c r="AH37" s="151" t="s">
        <v>109</v>
      </c>
      <c r="AI37" s="151" t="s">
        <v>109</v>
      </c>
      <c r="AK37" s="151" t="s">
        <v>84</v>
      </c>
      <c r="AL37" s="151" t="s">
        <v>84</v>
      </c>
      <c r="AM37" s="151" t="s">
        <v>84</v>
      </c>
      <c r="AN37" s="151" t="s">
        <v>84</v>
      </c>
      <c r="AO37" s="151" t="s">
        <v>84</v>
      </c>
      <c r="AP37" s="151" t="s">
        <v>84</v>
      </c>
      <c r="AR37" s="151" t="s">
        <v>84</v>
      </c>
      <c r="AS37" s="151" t="s">
        <v>84</v>
      </c>
      <c r="AT37" s="151" t="s">
        <v>84</v>
      </c>
    </row>
    <row r="38" spans="1:46" ht="17.25" customHeight="1" x14ac:dyDescent="0.3">
      <c r="B38" s="150" t="s">
        <v>353</v>
      </c>
      <c r="C38" s="151" t="s">
        <v>311</v>
      </c>
      <c r="D38" s="151" t="s">
        <v>311</v>
      </c>
      <c r="E38" s="151" t="s">
        <v>311</v>
      </c>
      <c r="G38" s="151" t="s">
        <v>311</v>
      </c>
      <c r="H38" s="151" t="s">
        <v>311</v>
      </c>
      <c r="I38" s="151" t="s">
        <v>311</v>
      </c>
      <c r="J38" s="151" t="s">
        <v>311</v>
      </c>
      <c r="K38" s="151" t="s">
        <v>311</v>
      </c>
      <c r="L38" s="151" t="s">
        <v>311</v>
      </c>
      <c r="M38" s="151" t="s">
        <v>311</v>
      </c>
      <c r="N38" s="151" t="s">
        <v>311</v>
      </c>
      <c r="O38" s="151" t="s">
        <v>311</v>
      </c>
      <c r="P38" s="151" t="s">
        <v>311</v>
      </c>
      <c r="Q38" s="151" t="s">
        <v>311</v>
      </c>
      <c r="R38" s="151" t="s">
        <v>311</v>
      </c>
      <c r="S38" s="151" t="s">
        <v>311</v>
      </c>
      <c r="T38" s="151" t="s">
        <v>311</v>
      </c>
      <c r="U38" s="151" t="s">
        <v>311</v>
      </c>
      <c r="V38" s="151" t="s">
        <v>311</v>
      </c>
      <c r="W38" s="151" t="s">
        <v>311</v>
      </c>
      <c r="X38" s="151" t="s">
        <v>311</v>
      </c>
      <c r="Y38" s="151" t="s">
        <v>311</v>
      </c>
      <c r="AA38" s="151" t="s">
        <v>354</v>
      </c>
      <c r="AB38" s="151" t="s">
        <v>354</v>
      </c>
      <c r="AC38" s="151" t="s">
        <v>354</v>
      </c>
      <c r="AD38" s="151" t="s">
        <v>354</v>
      </c>
      <c r="AE38" s="151" t="s">
        <v>355</v>
      </c>
      <c r="AF38" s="151" t="s">
        <v>356</v>
      </c>
      <c r="AG38" s="151" t="s">
        <v>354</v>
      </c>
      <c r="AH38" s="151" t="s">
        <v>775</v>
      </c>
      <c r="AI38" s="151" t="s">
        <v>775</v>
      </c>
      <c r="AK38" s="151" t="s">
        <v>311</v>
      </c>
      <c r="AL38" s="151" t="s">
        <v>311</v>
      </c>
      <c r="AM38" s="151" t="s">
        <v>311</v>
      </c>
      <c r="AN38" s="151" t="s">
        <v>311</v>
      </c>
      <c r="AO38" s="151" t="s">
        <v>311</v>
      </c>
      <c r="AP38" s="151" t="s">
        <v>311</v>
      </c>
      <c r="AR38" s="151" t="s">
        <v>311</v>
      </c>
      <c r="AS38" s="151" t="s">
        <v>311</v>
      </c>
      <c r="AT38" s="151" t="s">
        <v>311</v>
      </c>
    </row>
    <row r="39" spans="1:46" ht="7.5" customHeight="1" x14ac:dyDescent="0.3">
      <c r="B39" s="116"/>
    </row>
    <row r="40" spans="1:46" ht="22.5" customHeight="1" x14ac:dyDescent="0.3">
      <c r="B40" s="139" t="s">
        <v>357</v>
      </c>
      <c r="C40" s="157" t="s">
        <v>358</v>
      </c>
      <c r="D40" s="157" t="s">
        <v>358</v>
      </c>
      <c r="E40" s="157" t="s">
        <v>358</v>
      </c>
      <c r="G40" s="157" t="s">
        <v>358</v>
      </c>
      <c r="H40" s="157" t="s">
        <v>358</v>
      </c>
      <c r="I40" s="157" t="s">
        <v>358</v>
      </c>
      <c r="J40" s="157" t="s">
        <v>358</v>
      </c>
      <c r="K40" s="157" t="s">
        <v>358</v>
      </c>
      <c r="L40" s="157" t="s">
        <v>358</v>
      </c>
      <c r="M40" s="157" t="s">
        <v>358</v>
      </c>
      <c r="N40" s="157" t="s">
        <v>358</v>
      </c>
      <c r="O40" s="157" t="s">
        <v>358</v>
      </c>
      <c r="P40" s="157" t="s">
        <v>358</v>
      </c>
      <c r="Q40" s="157" t="s">
        <v>358</v>
      </c>
      <c r="R40" s="157" t="s">
        <v>358</v>
      </c>
      <c r="S40" s="157" t="s">
        <v>358</v>
      </c>
      <c r="T40" s="157" t="s">
        <v>358</v>
      </c>
      <c r="U40" s="157" t="s">
        <v>358</v>
      </c>
      <c r="V40" s="157" t="s">
        <v>358</v>
      </c>
      <c r="W40" s="157" t="s">
        <v>358</v>
      </c>
      <c r="X40" s="157" t="s">
        <v>358</v>
      </c>
      <c r="Y40" s="157" t="s">
        <v>358</v>
      </c>
      <c r="AA40" s="157" t="s">
        <v>358</v>
      </c>
      <c r="AB40" s="157" t="s">
        <v>358</v>
      </c>
      <c r="AC40" s="157" t="s">
        <v>358</v>
      </c>
      <c r="AD40" s="157" t="s">
        <v>358</v>
      </c>
      <c r="AE40" s="157" t="s">
        <v>359</v>
      </c>
      <c r="AF40" s="157" t="s">
        <v>358</v>
      </c>
      <c r="AG40" s="157" t="s">
        <v>358</v>
      </c>
      <c r="AH40" s="157" t="s">
        <v>358</v>
      </c>
      <c r="AI40" s="157" t="s">
        <v>358</v>
      </c>
      <c r="AK40" s="157" t="s">
        <v>360</v>
      </c>
      <c r="AL40" s="157" t="s">
        <v>360</v>
      </c>
      <c r="AM40" s="157" t="s">
        <v>360</v>
      </c>
      <c r="AN40" s="157" t="s">
        <v>360</v>
      </c>
      <c r="AO40" s="157" t="s">
        <v>360</v>
      </c>
      <c r="AP40" s="157" t="s">
        <v>358</v>
      </c>
      <c r="AR40" s="157" t="s">
        <v>359</v>
      </c>
      <c r="AS40" s="157" t="s">
        <v>359</v>
      </c>
      <c r="AT40" s="157" t="s">
        <v>359</v>
      </c>
    </row>
    <row r="41" spans="1:46" ht="16.5" customHeight="1" x14ac:dyDescent="0.3">
      <c r="B41" s="150" t="s">
        <v>361</v>
      </c>
      <c r="C41" s="151" t="s">
        <v>362</v>
      </c>
      <c r="D41" s="151" t="s">
        <v>362</v>
      </c>
      <c r="E41" s="151" t="s">
        <v>362</v>
      </c>
      <c r="G41" s="151" t="s">
        <v>362</v>
      </c>
      <c r="H41" s="151" t="s">
        <v>362</v>
      </c>
      <c r="I41" s="151" t="s">
        <v>362</v>
      </c>
      <c r="J41" s="151" t="s">
        <v>362</v>
      </c>
      <c r="K41" s="151" t="s">
        <v>362</v>
      </c>
      <c r="L41" s="151" t="s">
        <v>362</v>
      </c>
      <c r="M41" s="151" t="s">
        <v>362</v>
      </c>
      <c r="N41" s="151" t="s">
        <v>362</v>
      </c>
      <c r="O41" s="151" t="s">
        <v>362</v>
      </c>
      <c r="P41" s="151" t="s">
        <v>362</v>
      </c>
      <c r="Q41" s="151" t="s">
        <v>362</v>
      </c>
      <c r="R41" s="151" t="s">
        <v>362</v>
      </c>
      <c r="S41" s="151" t="s">
        <v>362</v>
      </c>
      <c r="T41" s="151" t="s">
        <v>362</v>
      </c>
      <c r="U41" s="151" t="s">
        <v>362</v>
      </c>
      <c r="V41" s="151" t="s">
        <v>362</v>
      </c>
      <c r="W41" s="151" t="s">
        <v>362</v>
      </c>
      <c r="X41" s="151" t="s">
        <v>362</v>
      </c>
      <c r="Y41" s="151" t="s">
        <v>362</v>
      </c>
      <c r="AA41" s="151" t="s">
        <v>362</v>
      </c>
      <c r="AB41" s="151" t="s">
        <v>362</v>
      </c>
      <c r="AC41" s="151" t="s">
        <v>362</v>
      </c>
      <c r="AD41" s="151" t="s">
        <v>362</v>
      </c>
      <c r="AE41" s="151" t="s">
        <v>362</v>
      </c>
      <c r="AF41" s="151" t="s">
        <v>362</v>
      </c>
      <c r="AG41" s="151" t="s">
        <v>362</v>
      </c>
      <c r="AH41" s="151" t="s">
        <v>362</v>
      </c>
      <c r="AI41" s="151" t="s">
        <v>363</v>
      </c>
      <c r="AK41" s="151" t="s">
        <v>362</v>
      </c>
      <c r="AL41" s="151" t="s">
        <v>362</v>
      </c>
      <c r="AM41" s="151" t="s">
        <v>362</v>
      </c>
      <c r="AN41" s="151" t="s">
        <v>362</v>
      </c>
      <c r="AO41" s="151" t="s">
        <v>362</v>
      </c>
      <c r="AP41" s="151" t="s">
        <v>362</v>
      </c>
      <c r="AR41" s="151" t="s">
        <v>362</v>
      </c>
      <c r="AS41" s="151" t="s">
        <v>362</v>
      </c>
      <c r="AT41" s="151" t="s">
        <v>362</v>
      </c>
    </row>
    <row r="42" spans="1:46" ht="7.5" customHeight="1" x14ac:dyDescent="0.3">
      <c r="B42" s="116"/>
    </row>
    <row r="43" spans="1:46" ht="22.5" customHeight="1" x14ac:dyDescent="0.3">
      <c r="B43" s="158" t="s">
        <v>51</v>
      </c>
      <c r="C43" s="157" t="s">
        <v>311</v>
      </c>
      <c r="D43" s="157" t="s">
        <v>311</v>
      </c>
      <c r="E43" s="157" t="s">
        <v>311</v>
      </c>
      <c r="G43" s="157" t="s">
        <v>312</v>
      </c>
      <c r="H43" s="157" t="s">
        <v>312</v>
      </c>
      <c r="I43" s="157" t="s">
        <v>312</v>
      </c>
      <c r="J43" s="157" t="s">
        <v>311</v>
      </c>
      <c r="K43" s="157" t="s">
        <v>312</v>
      </c>
      <c r="L43" s="157" t="s">
        <v>312</v>
      </c>
      <c r="M43" s="157" t="s">
        <v>312</v>
      </c>
      <c r="N43" s="157" t="s">
        <v>312</v>
      </c>
      <c r="O43" s="157" t="s">
        <v>312</v>
      </c>
      <c r="P43" s="157" t="s">
        <v>312</v>
      </c>
      <c r="Q43" s="157" t="s">
        <v>312</v>
      </c>
      <c r="R43" s="157" t="s">
        <v>312</v>
      </c>
      <c r="S43" s="157" t="s">
        <v>312</v>
      </c>
      <c r="T43" s="157" t="s">
        <v>312</v>
      </c>
      <c r="U43" s="157" t="s">
        <v>312</v>
      </c>
      <c r="V43" s="157" t="s">
        <v>312</v>
      </c>
      <c r="W43" s="157" t="s">
        <v>312</v>
      </c>
      <c r="X43" s="157" t="s">
        <v>312</v>
      </c>
      <c r="Y43" s="157" t="s">
        <v>364</v>
      </c>
      <c r="AA43" s="157" t="s">
        <v>312</v>
      </c>
      <c r="AB43" s="157" t="s">
        <v>312</v>
      </c>
      <c r="AC43" s="157" t="s">
        <v>312</v>
      </c>
      <c r="AD43" s="157" t="s">
        <v>312</v>
      </c>
      <c r="AE43" s="157" t="s">
        <v>312</v>
      </c>
      <c r="AF43" s="157" t="s">
        <v>312</v>
      </c>
      <c r="AG43" s="157" t="s">
        <v>312</v>
      </c>
      <c r="AH43" s="157" t="s">
        <v>312</v>
      </c>
      <c r="AI43" s="157" t="s">
        <v>312</v>
      </c>
      <c r="AK43" s="157" t="s">
        <v>312</v>
      </c>
      <c r="AL43" s="157" t="s">
        <v>312</v>
      </c>
      <c r="AM43" s="157" t="s">
        <v>312</v>
      </c>
      <c r="AN43" s="157" t="s">
        <v>312</v>
      </c>
      <c r="AO43" s="157" t="s">
        <v>312</v>
      </c>
      <c r="AP43" s="157" t="s">
        <v>312</v>
      </c>
      <c r="AR43" s="157" t="s">
        <v>311</v>
      </c>
      <c r="AS43" s="157" t="s">
        <v>311</v>
      </c>
      <c r="AT43" s="157" t="s">
        <v>311</v>
      </c>
    </row>
    <row r="44" spans="1:46" ht="30" customHeight="1" x14ac:dyDescent="0.3">
      <c r="B44" s="150" t="s">
        <v>365</v>
      </c>
      <c r="C44" s="151" t="s">
        <v>311</v>
      </c>
      <c r="D44" s="151" t="s">
        <v>311</v>
      </c>
      <c r="E44" s="151" t="s">
        <v>311</v>
      </c>
      <c r="G44" s="151" t="s">
        <v>649</v>
      </c>
      <c r="H44" s="151" t="s">
        <v>650</v>
      </c>
      <c r="I44" s="151" t="s">
        <v>644</v>
      </c>
      <c r="J44" s="151" t="s">
        <v>311</v>
      </c>
      <c r="K44" s="151" t="s">
        <v>652</v>
      </c>
      <c r="L44" s="151" t="s">
        <v>656</v>
      </c>
      <c r="M44" s="151" t="s">
        <v>656</v>
      </c>
      <c r="N44" s="151" t="s">
        <v>654</v>
      </c>
      <c r="O44" s="151" t="s">
        <v>650</v>
      </c>
      <c r="P44" s="151" t="s">
        <v>647</v>
      </c>
      <c r="Q44" s="151" t="s">
        <v>659</v>
      </c>
      <c r="R44" s="151" t="s">
        <v>662</v>
      </c>
      <c r="S44" s="151" t="s">
        <v>654</v>
      </c>
      <c r="T44" s="151" t="s">
        <v>647</v>
      </c>
      <c r="U44" s="151" t="s">
        <v>664</v>
      </c>
      <c r="V44" s="151" t="s">
        <v>659</v>
      </c>
      <c r="W44" s="151" t="s">
        <v>667</v>
      </c>
      <c r="X44" s="151" t="s">
        <v>667</v>
      </c>
      <c r="Y44" s="151" t="s">
        <v>647</v>
      </c>
      <c r="AA44" s="151" t="s">
        <v>670</v>
      </c>
      <c r="AB44" s="151" t="s">
        <v>667</v>
      </c>
      <c r="AC44" s="151" t="s">
        <v>671</v>
      </c>
      <c r="AD44" s="151" t="s">
        <v>646</v>
      </c>
      <c r="AE44" s="151" t="s">
        <v>648</v>
      </c>
      <c r="AF44" s="151" t="s">
        <v>675</v>
      </c>
      <c r="AG44" s="151" t="s">
        <v>678</v>
      </c>
      <c r="AH44" s="151" t="s">
        <v>677</v>
      </c>
      <c r="AI44" s="151" t="s">
        <v>679</v>
      </c>
      <c r="AK44" s="151" t="s">
        <v>346</v>
      </c>
      <c r="AL44" s="151" t="s">
        <v>346</v>
      </c>
      <c r="AM44" s="151" t="s">
        <v>346</v>
      </c>
      <c r="AN44" s="151" t="s">
        <v>346</v>
      </c>
      <c r="AO44" s="151" t="s">
        <v>346</v>
      </c>
      <c r="AP44" s="151" t="s">
        <v>346</v>
      </c>
      <c r="AR44" s="151" t="s">
        <v>311</v>
      </c>
      <c r="AS44" s="151" t="s">
        <v>311</v>
      </c>
      <c r="AT44" s="151" t="s">
        <v>311</v>
      </c>
    </row>
    <row r="45" spans="1:46" ht="35.25" customHeight="1" x14ac:dyDescent="0.3">
      <c r="B45" s="150" t="s">
        <v>642</v>
      </c>
      <c r="C45" s="151" t="s">
        <v>311</v>
      </c>
      <c r="D45" s="151" t="s">
        <v>311</v>
      </c>
      <c r="E45" s="151" t="s">
        <v>311</v>
      </c>
      <c r="G45" s="151" t="s">
        <v>643</v>
      </c>
      <c r="H45" s="151" t="s">
        <v>645</v>
      </c>
      <c r="I45" s="151" t="s">
        <v>651</v>
      </c>
      <c r="J45" s="151" t="s">
        <v>311</v>
      </c>
      <c r="K45" s="151" t="s">
        <v>653</v>
      </c>
      <c r="L45" s="151" t="s">
        <v>657</v>
      </c>
      <c r="M45" s="151" t="s">
        <v>657</v>
      </c>
      <c r="N45" s="151" t="s">
        <v>366</v>
      </c>
      <c r="O45" s="151" t="s">
        <v>655</v>
      </c>
      <c r="P45" s="151" t="s">
        <v>658</v>
      </c>
      <c r="Q45" s="151" t="s">
        <v>660</v>
      </c>
      <c r="R45" s="151" t="s">
        <v>661</v>
      </c>
      <c r="S45" s="151" t="s">
        <v>663</v>
      </c>
      <c r="T45" s="151" t="s">
        <v>658</v>
      </c>
      <c r="U45" s="151" t="s">
        <v>665</v>
      </c>
      <c r="V45" s="151" t="s">
        <v>666</v>
      </c>
      <c r="W45" s="151" t="s">
        <v>668</v>
      </c>
      <c r="X45" s="151" t="s">
        <v>668</v>
      </c>
      <c r="Y45" s="151" t="s">
        <v>658</v>
      </c>
      <c r="AA45" s="151" t="s">
        <v>669</v>
      </c>
      <c r="AB45" s="151" t="s">
        <v>669</v>
      </c>
      <c r="AC45" s="151" t="s">
        <v>672</v>
      </c>
      <c r="AD45" s="151" t="s">
        <v>673</v>
      </c>
      <c r="AE45" s="151" t="s">
        <v>663</v>
      </c>
      <c r="AF45" s="151" t="s">
        <v>674</v>
      </c>
      <c r="AG45" s="151" t="s">
        <v>676</v>
      </c>
      <c r="AH45" s="151" t="s">
        <v>367</v>
      </c>
      <c r="AI45" s="151" t="s">
        <v>680</v>
      </c>
      <c r="AK45" s="151" t="s">
        <v>346</v>
      </c>
      <c r="AL45" s="151" t="s">
        <v>346</v>
      </c>
      <c r="AM45" s="151" t="s">
        <v>346</v>
      </c>
      <c r="AN45" s="151" t="s">
        <v>346</v>
      </c>
      <c r="AO45" s="151" t="s">
        <v>346</v>
      </c>
      <c r="AP45" s="151" t="s">
        <v>346</v>
      </c>
      <c r="AR45" s="151" t="s">
        <v>311</v>
      </c>
      <c r="AS45" s="151" t="s">
        <v>311</v>
      </c>
      <c r="AT45" s="151" t="s">
        <v>311</v>
      </c>
    </row>
    <row r="46" spans="1:46" ht="16.5" customHeight="1" x14ac:dyDescent="0.3">
      <c r="B46" s="150" t="s">
        <v>45</v>
      </c>
      <c r="C46" s="151" t="s">
        <v>311</v>
      </c>
      <c r="D46" s="151" t="s">
        <v>311</v>
      </c>
      <c r="E46" s="151" t="s">
        <v>311</v>
      </c>
      <c r="G46" s="151" t="s">
        <v>311</v>
      </c>
      <c r="H46" s="151" t="s">
        <v>311</v>
      </c>
      <c r="I46" s="151" t="s">
        <v>311</v>
      </c>
      <c r="J46" s="151" t="s">
        <v>311</v>
      </c>
      <c r="K46" s="151" t="s">
        <v>311</v>
      </c>
      <c r="L46" s="151" t="s">
        <v>312</v>
      </c>
      <c r="M46" s="151" t="s">
        <v>312</v>
      </c>
      <c r="N46" s="151" t="s">
        <v>311</v>
      </c>
      <c r="O46" s="151" t="s">
        <v>311</v>
      </c>
      <c r="P46" s="151" t="s">
        <v>311</v>
      </c>
      <c r="Q46" s="151" t="s">
        <v>311</v>
      </c>
      <c r="R46" s="151" t="s">
        <v>311</v>
      </c>
      <c r="S46" s="151" t="s">
        <v>311</v>
      </c>
      <c r="T46" s="151" t="s">
        <v>311</v>
      </c>
      <c r="U46" s="151" t="s">
        <v>311</v>
      </c>
      <c r="V46" s="151" t="s">
        <v>312</v>
      </c>
      <c r="W46" s="151" t="s">
        <v>311</v>
      </c>
      <c r="X46" s="151" t="s">
        <v>311</v>
      </c>
      <c r="Y46" s="151" t="s">
        <v>311</v>
      </c>
      <c r="AA46" s="151" t="s">
        <v>311</v>
      </c>
      <c r="AB46" s="151" t="s">
        <v>312</v>
      </c>
      <c r="AC46" s="151" t="s">
        <v>311</v>
      </c>
      <c r="AD46" s="151" t="s">
        <v>312</v>
      </c>
      <c r="AE46" s="151" t="s">
        <v>312</v>
      </c>
      <c r="AF46" s="151" t="s">
        <v>311</v>
      </c>
      <c r="AG46" s="151" t="s">
        <v>312</v>
      </c>
      <c r="AH46" s="151" t="s">
        <v>312</v>
      </c>
      <c r="AI46" s="151" t="s">
        <v>312</v>
      </c>
      <c r="AK46" s="151" t="s">
        <v>311</v>
      </c>
      <c r="AL46" s="151" t="s">
        <v>311</v>
      </c>
      <c r="AM46" s="151" t="s">
        <v>311</v>
      </c>
      <c r="AN46" s="151" t="s">
        <v>311</v>
      </c>
      <c r="AO46" s="151" t="s">
        <v>311</v>
      </c>
      <c r="AP46" s="151" t="s">
        <v>311</v>
      </c>
      <c r="AR46" s="151" t="s">
        <v>311</v>
      </c>
      <c r="AS46" s="151" t="s">
        <v>311</v>
      </c>
      <c r="AT46" s="151" t="s">
        <v>311</v>
      </c>
    </row>
    <row r="47" spans="1:46" ht="9.75" customHeight="1" x14ac:dyDescent="0.3">
      <c r="B47" s="150"/>
      <c r="C47" s="151"/>
      <c r="D47" s="151"/>
      <c r="E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AA47" s="151"/>
      <c r="AB47" s="151"/>
      <c r="AC47" s="151"/>
      <c r="AD47" s="151"/>
      <c r="AE47" s="151"/>
      <c r="AF47" s="151"/>
      <c r="AG47" s="151"/>
      <c r="AH47" s="148"/>
      <c r="AI47" s="148"/>
      <c r="AK47" s="151"/>
      <c r="AL47" s="151"/>
      <c r="AM47" s="151"/>
      <c r="AN47" s="151"/>
      <c r="AO47" s="151"/>
      <c r="AP47" s="151"/>
      <c r="AR47" s="151"/>
      <c r="AS47" s="151"/>
      <c r="AT47" s="151"/>
    </row>
    <row r="48" spans="1:46" ht="17.25" customHeight="1" x14ac:dyDescent="0.3">
      <c r="A48" s="321"/>
      <c r="B48" s="150" t="s">
        <v>368</v>
      </c>
      <c r="C48" s="151" t="s">
        <v>369</v>
      </c>
      <c r="D48" s="151" t="s">
        <v>369</v>
      </c>
      <c r="E48" s="151" t="s">
        <v>369</v>
      </c>
      <c r="G48" s="151" t="s">
        <v>369</v>
      </c>
      <c r="H48" s="151" t="s">
        <v>369</v>
      </c>
      <c r="I48" s="151" t="s">
        <v>369</v>
      </c>
      <c r="J48" s="151" t="s">
        <v>369</v>
      </c>
      <c r="K48" s="151" t="s">
        <v>369</v>
      </c>
      <c r="L48" s="151" t="s">
        <v>369</v>
      </c>
      <c r="M48" s="151" t="s">
        <v>369</v>
      </c>
      <c r="N48" s="151" t="s">
        <v>369</v>
      </c>
      <c r="O48" s="151" t="s">
        <v>369</v>
      </c>
      <c r="P48" s="151" t="s">
        <v>369</v>
      </c>
      <c r="Q48" s="151" t="s">
        <v>369</v>
      </c>
      <c r="R48" s="151" t="s">
        <v>369</v>
      </c>
      <c r="S48" s="151" t="s">
        <v>369</v>
      </c>
      <c r="T48" s="151" t="s">
        <v>369</v>
      </c>
      <c r="U48" s="151" t="s">
        <v>369</v>
      </c>
      <c r="V48" s="151" t="s">
        <v>369</v>
      </c>
      <c r="W48" s="151" t="s">
        <v>369</v>
      </c>
      <c r="X48" s="151" t="s">
        <v>369</v>
      </c>
      <c r="Y48" s="151" t="s">
        <v>369</v>
      </c>
      <c r="AA48" s="151" t="s">
        <v>369</v>
      </c>
      <c r="AB48" s="151" t="s">
        <v>369</v>
      </c>
      <c r="AC48" s="151" t="s">
        <v>369</v>
      </c>
      <c r="AD48" s="151" t="s">
        <v>369</v>
      </c>
      <c r="AE48" s="151" t="s">
        <v>369</v>
      </c>
      <c r="AF48" s="151" t="s">
        <v>369</v>
      </c>
      <c r="AG48" s="151" t="s">
        <v>369</v>
      </c>
      <c r="AH48" s="151" t="s">
        <v>369</v>
      </c>
      <c r="AI48" s="151" t="s">
        <v>369</v>
      </c>
      <c r="AK48" s="151" t="s">
        <v>369</v>
      </c>
      <c r="AL48" s="151" t="s">
        <v>369</v>
      </c>
      <c r="AM48" s="151" t="s">
        <v>369</v>
      </c>
      <c r="AN48" s="151" t="s">
        <v>369</v>
      </c>
      <c r="AO48" s="151" t="s">
        <v>369</v>
      </c>
      <c r="AP48" s="151" t="s">
        <v>369</v>
      </c>
      <c r="AR48" s="151" t="s">
        <v>369</v>
      </c>
      <c r="AS48" s="151" t="s">
        <v>369</v>
      </c>
      <c r="AT48" s="151" t="s">
        <v>369</v>
      </c>
    </row>
    <row r="49" spans="1:46" ht="17.25" customHeight="1" x14ac:dyDescent="0.3">
      <c r="A49" s="321"/>
      <c r="B49" s="150" t="s">
        <v>370</v>
      </c>
      <c r="C49" s="151" t="s">
        <v>371</v>
      </c>
      <c r="D49" s="151" t="s">
        <v>371</v>
      </c>
      <c r="E49" s="151" t="s">
        <v>371</v>
      </c>
      <c r="G49" s="151" t="s">
        <v>373</v>
      </c>
      <c r="H49" s="151" t="s">
        <v>373</v>
      </c>
      <c r="I49" s="151" t="s">
        <v>373</v>
      </c>
      <c r="J49" s="151" t="s">
        <v>372</v>
      </c>
      <c r="K49" s="151" t="s">
        <v>373</v>
      </c>
      <c r="L49" s="151" t="s">
        <v>372</v>
      </c>
      <c r="M49" s="151" t="s">
        <v>372</v>
      </c>
      <c r="N49" s="151" t="s">
        <v>372</v>
      </c>
      <c r="O49" s="151" t="s">
        <v>373</v>
      </c>
      <c r="P49" s="151" t="s">
        <v>373</v>
      </c>
      <c r="Q49" s="151" t="s">
        <v>374</v>
      </c>
      <c r="R49" s="151" t="s">
        <v>372</v>
      </c>
      <c r="S49" s="151" t="s">
        <v>372</v>
      </c>
      <c r="T49" s="151" t="s">
        <v>372</v>
      </c>
      <c r="U49" s="151" t="s">
        <v>372</v>
      </c>
      <c r="V49" s="151" t="s">
        <v>373</v>
      </c>
      <c r="W49" s="151" t="s">
        <v>373</v>
      </c>
      <c r="X49" s="151" t="s">
        <v>373</v>
      </c>
      <c r="Y49" s="151" t="s">
        <v>373</v>
      </c>
      <c r="AA49" s="151" t="s">
        <v>373</v>
      </c>
      <c r="AB49" s="151" t="s">
        <v>373</v>
      </c>
      <c r="AC49" s="151" t="s">
        <v>373</v>
      </c>
      <c r="AD49" s="151" t="s">
        <v>373</v>
      </c>
      <c r="AE49" s="151" t="s">
        <v>373</v>
      </c>
      <c r="AF49" s="151" t="s">
        <v>373</v>
      </c>
      <c r="AG49" s="151" t="s">
        <v>373</v>
      </c>
      <c r="AH49" s="151" t="s">
        <v>373</v>
      </c>
      <c r="AI49" s="151" t="s">
        <v>371</v>
      </c>
      <c r="AK49" s="151" t="s">
        <v>373</v>
      </c>
      <c r="AL49" s="151" t="s">
        <v>373</v>
      </c>
      <c r="AM49" s="151" t="s">
        <v>373</v>
      </c>
      <c r="AN49" s="151" t="s">
        <v>373</v>
      </c>
      <c r="AO49" s="151" t="s">
        <v>373</v>
      </c>
      <c r="AP49" s="151" t="s">
        <v>372</v>
      </c>
      <c r="AR49" s="151" t="s">
        <v>375</v>
      </c>
      <c r="AS49" s="151" t="s">
        <v>375</v>
      </c>
      <c r="AT49" s="151" t="s">
        <v>375</v>
      </c>
    </row>
    <row r="50" spans="1:46" ht="17.25" customHeight="1" x14ac:dyDescent="0.3">
      <c r="A50" s="321"/>
      <c r="B50" s="150" t="s">
        <v>376</v>
      </c>
      <c r="C50" s="151" t="s">
        <v>311</v>
      </c>
      <c r="D50" s="151" t="s">
        <v>311</v>
      </c>
      <c r="E50" s="151" t="s">
        <v>311</v>
      </c>
      <c r="G50" s="151" t="s">
        <v>377</v>
      </c>
      <c r="H50" s="151" t="s">
        <v>377</v>
      </c>
      <c r="I50" s="151" t="s">
        <v>377</v>
      </c>
      <c r="J50" s="151" t="s">
        <v>377</v>
      </c>
      <c r="K50" s="151" t="s">
        <v>377</v>
      </c>
      <c r="L50" s="151" t="s">
        <v>377</v>
      </c>
      <c r="M50" s="151" t="s">
        <v>377</v>
      </c>
      <c r="N50" s="151" t="s">
        <v>377</v>
      </c>
      <c r="O50" s="151" t="s">
        <v>377</v>
      </c>
      <c r="P50" s="151" t="s">
        <v>377</v>
      </c>
      <c r="Q50" s="151" t="s">
        <v>311</v>
      </c>
      <c r="R50" s="151" t="s">
        <v>377</v>
      </c>
      <c r="S50" s="151" t="s">
        <v>377</v>
      </c>
      <c r="T50" s="151" t="s">
        <v>377</v>
      </c>
      <c r="U50" s="151" t="s">
        <v>377</v>
      </c>
      <c r="V50" s="151" t="s">
        <v>377</v>
      </c>
      <c r="W50" s="151" t="s">
        <v>377</v>
      </c>
      <c r="X50" s="151" t="s">
        <v>377</v>
      </c>
      <c r="Y50" s="151" t="s">
        <v>377</v>
      </c>
      <c r="AA50" s="151" t="s">
        <v>377</v>
      </c>
      <c r="AB50" s="151" t="s">
        <v>377</v>
      </c>
      <c r="AC50" s="151" t="s">
        <v>377</v>
      </c>
      <c r="AD50" s="151" t="s">
        <v>377</v>
      </c>
      <c r="AE50" s="151" t="s">
        <v>377</v>
      </c>
      <c r="AF50" s="151" t="s">
        <v>377</v>
      </c>
      <c r="AG50" s="151" t="s">
        <v>377</v>
      </c>
      <c r="AH50" s="151" t="s">
        <v>377</v>
      </c>
      <c r="AI50" s="151" t="s">
        <v>377</v>
      </c>
      <c r="AK50" s="151" t="s">
        <v>377</v>
      </c>
      <c r="AL50" s="151" t="s">
        <v>377</v>
      </c>
      <c r="AM50" s="151" t="s">
        <v>377</v>
      </c>
      <c r="AN50" s="151" t="s">
        <v>377</v>
      </c>
      <c r="AO50" s="151" t="s">
        <v>377</v>
      </c>
      <c r="AP50" s="151" t="s">
        <v>377</v>
      </c>
      <c r="AR50" s="151" t="s">
        <v>311</v>
      </c>
      <c r="AS50" s="151" t="s">
        <v>311</v>
      </c>
      <c r="AT50" s="151" t="s">
        <v>311</v>
      </c>
    </row>
    <row r="51" spans="1:46" ht="17.25" customHeight="1" x14ac:dyDescent="0.3">
      <c r="A51" s="321"/>
      <c r="B51" s="150" t="s">
        <v>378</v>
      </c>
      <c r="C51" s="151" t="s">
        <v>311</v>
      </c>
      <c r="D51" s="151" t="s">
        <v>311</v>
      </c>
      <c r="E51" s="151" t="s">
        <v>311</v>
      </c>
      <c r="G51" s="151" t="s">
        <v>380</v>
      </c>
      <c r="H51" s="151" t="s">
        <v>380</v>
      </c>
      <c r="I51" s="151" t="s">
        <v>380</v>
      </c>
      <c r="J51" s="151" t="s">
        <v>379</v>
      </c>
      <c r="K51" s="151" t="s">
        <v>380</v>
      </c>
      <c r="L51" s="151" t="s">
        <v>379</v>
      </c>
      <c r="M51" s="151" t="s">
        <v>379</v>
      </c>
      <c r="N51" s="151" t="s">
        <v>379</v>
      </c>
      <c r="O51" s="151" t="s">
        <v>380</v>
      </c>
      <c r="P51" s="151" t="s">
        <v>380</v>
      </c>
      <c r="Q51" s="151" t="s">
        <v>381</v>
      </c>
      <c r="R51" s="151" t="s">
        <v>379</v>
      </c>
      <c r="S51" s="151" t="s">
        <v>379</v>
      </c>
      <c r="T51" s="151" t="s">
        <v>382</v>
      </c>
      <c r="U51" s="151" t="s">
        <v>379</v>
      </c>
      <c r="V51" s="151" t="s">
        <v>382</v>
      </c>
      <c r="W51" s="151" t="s">
        <v>382</v>
      </c>
      <c r="X51" s="151" t="s">
        <v>382</v>
      </c>
      <c r="Y51" s="151" t="s">
        <v>382</v>
      </c>
      <c r="AA51" s="151" t="s">
        <v>380</v>
      </c>
      <c r="AB51" s="151" t="s">
        <v>380</v>
      </c>
      <c r="AC51" s="151" t="s">
        <v>382</v>
      </c>
      <c r="AD51" s="151" t="s">
        <v>382</v>
      </c>
      <c r="AE51" s="151" t="s">
        <v>382</v>
      </c>
      <c r="AF51" s="151" t="s">
        <v>382</v>
      </c>
      <c r="AG51" s="151" t="s">
        <v>382</v>
      </c>
      <c r="AH51" s="151" t="s">
        <v>383</v>
      </c>
      <c r="AI51" s="151" t="s">
        <v>383</v>
      </c>
      <c r="AK51" s="151" t="s">
        <v>380</v>
      </c>
      <c r="AL51" s="151" t="s">
        <v>380</v>
      </c>
      <c r="AM51" s="151" t="s">
        <v>380</v>
      </c>
      <c r="AN51" s="151" t="s">
        <v>380</v>
      </c>
      <c r="AO51" s="151" t="s">
        <v>380</v>
      </c>
      <c r="AP51" s="151" t="s">
        <v>379</v>
      </c>
      <c r="AR51" s="151" t="s">
        <v>384</v>
      </c>
      <c r="AS51" s="151" t="s">
        <v>384</v>
      </c>
      <c r="AT51" s="151" t="s">
        <v>384</v>
      </c>
    </row>
    <row r="52" spans="1:46" ht="17.25" customHeight="1" x14ac:dyDescent="0.3">
      <c r="A52" s="321"/>
      <c r="B52" s="150" t="s">
        <v>42</v>
      </c>
      <c r="C52" s="151" t="s">
        <v>311</v>
      </c>
      <c r="D52" s="151" t="s">
        <v>311</v>
      </c>
      <c r="E52" s="151" t="s">
        <v>311</v>
      </c>
      <c r="G52" s="151" t="s">
        <v>385</v>
      </c>
      <c r="H52" s="151" t="s">
        <v>385</v>
      </c>
      <c r="I52" s="151" t="s">
        <v>385</v>
      </c>
      <c r="J52" s="151" t="s">
        <v>385</v>
      </c>
      <c r="K52" s="151" t="s">
        <v>385</v>
      </c>
      <c r="L52" s="151" t="s">
        <v>385</v>
      </c>
      <c r="M52" s="151" t="s">
        <v>385</v>
      </c>
      <c r="N52" s="151" t="s">
        <v>385</v>
      </c>
      <c r="O52" s="151" t="s">
        <v>385</v>
      </c>
      <c r="P52" s="151" t="s">
        <v>385</v>
      </c>
      <c r="Q52" s="151" t="s">
        <v>311</v>
      </c>
      <c r="R52" s="151" t="s">
        <v>385</v>
      </c>
      <c r="S52" s="151" t="s">
        <v>385</v>
      </c>
      <c r="T52" s="151" t="s">
        <v>385</v>
      </c>
      <c r="U52" s="151" t="s">
        <v>385</v>
      </c>
      <c r="V52" s="151" t="s">
        <v>385</v>
      </c>
      <c r="W52" s="151" t="s">
        <v>385</v>
      </c>
      <c r="X52" s="151" t="s">
        <v>385</v>
      </c>
      <c r="Y52" s="151" t="s">
        <v>311</v>
      </c>
      <c r="Z52" s="159"/>
      <c r="AA52" s="151" t="s">
        <v>385</v>
      </c>
      <c r="AB52" s="151" t="s">
        <v>385</v>
      </c>
      <c r="AC52" s="151" t="s">
        <v>385</v>
      </c>
      <c r="AD52" s="151" t="s">
        <v>385</v>
      </c>
      <c r="AE52" s="151" t="s">
        <v>385</v>
      </c>
      <c r="AF52" s="151" t="s">
        <v>385</v>
      </c>
      <c r="AG52" s="151" t="s">
        <v>385</v>
      </c>
      <c r="AH52" s="151" t="s">
        <v>311</v>
      </c>
      <c r="AI52" s="151" t="s">
        <v>311</v>
      </c>
      <c r="AK52" s="151" t="s">
        <v>386</v>
      </c>
      <c r="AL52" s="151" t="s">
        <v>386</v>
      </c>
      <c r="AM52" s="151" t="s">
        <v>386</v>
      </c>
      <c r="AN52" s="151" t="s">
        <v>386</v>
      </c>
      <c r="AO52" s="151" t="s">
        <v>386</v>
      </c>
      <c r="AP52" s="151" t="s">
        <v>386</v>
      </c>
      <c r="AR52" s="151" t="s">
        <v>311</v>
      </c>
      <c r="AS52" s="151" t="s">
        <v>311</v>
      </c>
      <c r="AT52" s="151" t="s">
        <v>311</v>
      </c>
    </row>
    <row r="53" spans="1:46" ht="17.25" customHeight="1" x14ac:dyDescent="0.3">
      <c r="B53" s="116"/>
    </row>
    <row r="54" spans="1:46" ht="17.25" customHeight="1" x14ac:dyDescent="0.3">
      <c r="B54" s="150" t="s">
        <v>53</v>
      </c>
      <c r="C54" s="151" t="s">
        <v>311</v>
      </c>
      <c r="D54" s="151" t="s">
        <v>311</v>
      </c>
      <c r="E54" s="151" t="s">
        <v>311</v>
      </c>
      <c r="G54" s="151" t="s">
        <v>311</v>
      </c>
      <c r="H54" s="151" t="s">
        <v>312</v>
      </c>
      <c r="I54" s="151" t="s">
        <v>311</v>
      </c>
      <c r="J54" s="151" t="s">
        <v>311</v>
      </c>
      <c r="K54" s="151" t="s">
        <v>311</v>
      </c>
      <c r="L54" s="151" t="s">
        <v>311</v>
      </c>
      <c r="M54" s="151" t="s">
        <v>311</v>
      </c>
      <c r="N54" s="151" t="s">
        <v>311</v>
      </c>
      <c r="O54" s="151" t="s">
        <v>312</v>
      </c>
      <c r="P54" s="151" t="s">
        <v>311</v>
      </c>
      <c r="Q54" s="151" t="s">
        <v>311</v>
      </c>
      <c r="R54" s="151" t="s">
        <v>311</v>
      </c>
      <c r="S54" s="151" t="s">
        <v>311</v>
      </c>
      <c r="T54" s="151" t="s">
        <v>311</v>
      </c>
      <c r="U54" s="151" t="s">
        <v>311</v>
      </c>
      <c r="V54" s="151" t="s">
        <v>387</v>
      </c>
      <c r="W54" s="151" t="s">
        <v>311</v>
      </c>
      <c r="X54" s="151" t="s">
        <v>311</v>
      </c>
      <c r="Y54" s="151" t="s">
        <v>311</v>
      </c>
      <c r="AA54" s="151" t="s">
        <v>311</v>
      </c>
      <c r="AB54" s="151" t="s">
        <v>311</v>
      </c>
      <c r="AC54" s="151" t="s">
        <v>311</v>
      </c>
      <c r="AD54" s="151" t="s">
        <v>311</v>
      </c>
      <c r="AE54" s="151" t="s">
        <v>311</v>
      </c>
      <c r="AF54" s="151" t="s">
        <v>311</v>
      </c>
      <c r="AG54" s="151" t="s">
        <v>311</v>
      </c>
      <c r="AH54" s="151" t="s">
        <v>311</v>
      </c>
      <c r="AI54" s="151" t="s">
        <v>311</v>
      </c>
      <c r="AK54" s="151" t="s">
        <v>388</v>
      </c>
      <c r="AL54" s="151" t="s">
        <v>388</v>
      </c>
      <c r="AM54" s="151" t="s">
        <v>389</v>
      </c>
      <c r="AN54" s="151" t="s">
        <v>390</v>
      </c>
      <c r="AO54" s="151" t="s">
        <v>389</v>
      </c>
      <c r="AP54" s="151" t="s">
        <v>391</v>
      </c>
      <c r="AR54" s="151" t="s">
        <v>311</v>
      </c>
      <c r="AS54" s="151" t="s">
        <v>311</v>
      </c>
      <c r="AT54" s="151" t="s">
        <v>311</v>
      </c>
    </row>
    <row r="55" spans="1:46" ht="17.25" customHeight="1" x14ac:dyDescent="0.3">
      <c r="B55" s="150" t="s">
        <v>54</v>
      </c>
      <c r="C55" s="151" t="s">
        <v>311</v>
      </c>
      <c r="D55" s="151" t="s">
        <v>311</v>
      </c>
      <c r="E55" s="151" t="s">
        <v>311</v>
      </c>
      <c r="G55" s="151" t="s">
        <v>311</v>
      </c>
      <c r="H55" s="151" t="s">
        <v>312</v>
      </c>
      <c r="I55" s="151" t="s">
        <v>311</v>
      </c>
      <c r="J55" s="151" t="s">
        <v>311</v>
      </c>
      <c r="K55" s="151" t="s">
        <v>311</v>
      </c>
      <c r="L55" s="151" t="s">
        <v>311</v>
      </c>
      <c r="M55" s="151" t="s">
        <v>311</v>
      </c>
      <c r="N55" s="151" t="s">
        <v>311</v>
      </c>
      <c r="O55" s="151" t="s">
        <v>312</v>
      </c>
      <c r="P55" s="151" t="s">
        <v>311</v>
      </c>
      <c r="Q55" s="151" t="s">
        <v>311</v>
      </c>
      <c r="R55" s="151" t="s">
        <v>311</v>
      </c>
      <c r="S55" s="151" t="s">
        <v>311</v>
      </c>
      <c r="T55" s="151" t="s">
        <v>311</v>
      </c>
      <c r="U55" s="151" t="s">
        <v>311</v>
      </c>
      <c r="V55" s="151" t="s">
        <v>392</v>
      </c>
      <c r="W55" s="151" t="s">
        <v>311</v>
      </c>
      <c r="X55" s="151" t="s">
        <v>311</v>
      </c>
      <c r="Y55" s="151" t="s">
        <v>311</v>
      </c>
      <c r="AA55" s="151" t="s">
        <v>311</v>
      </c>
      <c r="AB55" s="151" t="s">
        <v>311</v>
      </c>
      <c r="AC55" s="151" t="s">
        <v>311</v>
      </c>
      <c r="AD55" s="151" t="s">
        <v>311</v>
      </c>
      <c r="AE55" s="151" t="s">
        <v>311</v>
      </c>
      <c r="AF55" s="151" t="s">
        <v>311</v>
      </c>
      <c r="AG55" s="151" t="s">
        <v>311</v>
      </c>
      <c r="AH55" s="151" t="s">
        <v>311</v>
      </c>
      <c r="AI55" s="151" t="s">
        <v>311</v>
      </c>
      <c r="AK55" s="151" t="s">
        <v>393</v>
      </c>
      <c r="AL55" s="151" t="s">
        <v>393</v>
      </c>
      <c r="AM55" s="151" t="s">
        <v>393</v>
      </c>
      <c r="AN55" s="151" t="s">
        <v>393</v>
      </c>
      <c r="AO55" s="151" t="s">
        <v>393</v>
      </c>
      <c r="AP55" s="151" t="s">
        <v>393</v>
      </c>
      <c r="AR55" s="151" t="s">
        <v>311</v>
      </c>
      <c r="AS55" s="151" t="s">
        <v>311</v>
      </c>
      <c r="AT55" s="151" t="s">
        <v>311</v>
      </c>
    </row>
    <row r="56" spans="1:46" ht="17.25" customHeight="1" x14ac:dyDescent="0.3">
      <c r="B56" s="150" t="s">
        <v>55</v>
      </c>
      <c r="C56" s="151" t="s">
        <v>311</v>
      </c>
      <c r="D56" s="151" t="s">
        <v>311</v>
      </c>
      <c r="E56" s="151" t="s">
        <v>311</v>
      </c>
      <c r="G56" s="151" t="s">
        <v>311</v>
      </c>
      <c r="H56" s="151" t="s">
        <v>394</v>
      </c>
      <c r="I56" s="151" t="s">
        <v>311</v>
      </c>
      <c r="J56" s="151" t="s">
        <v>311</v>
      </c>
      <c r="K56" s="151" t="s">
        <v>311</v>
      </c>
      <c r="L56" s="151" t="s">
        <v>311</v>
      </c>
      <c r="M56" s="151" t="s">
        <v>312</v>
      </c>
      <c r="N56" s="151" t="s">
        <v>311</v>
      </c>
      <c r="O56" s="151" t="s">
        <v>394</v>
      </c>
      <c r="P56" s="151" t="s">
        <v>311</v>
      </c>
      <c r="Q56" s="151" t="s">
        <v>311</v>
      </c>
      <c r="R56" s="151" t="s">
        <v>311</v>
      </c>
      <c r="S56" s="151" t="s">
        <v>311</v>
      </c>
      <c r="T56" s="151" t="s">
        <v>311</v>
      </c>
      <c r="U56" s="151" t="s">
        <v>311</v>
      </c>
      <c r="V56" s="151" t="s">
        <v>394</v>
      </c>
      <c r="W56" s="151" t="s">
        <v>311</v>
      </c>
      <c r="X56" s="151" t="s">
        <v>311</v>
      </c>
      <c r="Y56" s="151" t="s">
        <v>311</v>
      </c>
      <c r="AA56" s="151" t="s">
        <v>311</v>
      </c>
      <c r="AB56" s="151" t="s">
        <v>395</v>
      </c>
      <c r="AC56" s="151" t="s">
        <v>311</v>
      </c>
      <c r="AD56" s="151" t="s">
        <v>395</v>
      </c>
      <c r="AE56" s="151" t="s">
        <v>394</v>
      </c>
      <c r="AF56" s="151" t="s">
        <v>311</v>
      </c>
      <c r="AG56" s="151" t="s">
        <v>311</v>
      </c>
      <c r="AH56" s="151" t="s">
        <v>394</v>
      </c>
      <c r="AI56" s="151" t="s">
        <v>311</v>
      </c>
      <c r="AK56" s="151" t="s">
        <v>396</v>
      </c>
      <c r="AL56" s="151" t="s">
        <v>396</v>
      </c>
      <c r="AM56" s="151" t="s">
        <v>396</v>
      </c>
      <c r="AN56" s="151" t="s">
        <v>396</v>
      </c>
      <c r="AO56" s="151" t="s">
        <v>396</v>
      </c>
      <c r="AP56" s="151" t="s">
        <v>396</v>
      </c>
      <c r="AR56" s="151" t="s">
        <v>311</v>
      </c>
      <c r="AS56" s="151" t="s">
        <v>311</v>
      </c>
      <c r="AT56" s="151" t="s">
        <v>311</v>
      </c>
    </row>
    <row r="57" spans="1:46" ht="17.25" customHeight="1" x14ac:dyDescent="0.3">
      <c r="B57" s="150" t="s">
        <v>397</v>
      </c>
      <c r="C57" s="151" t="s">
        <v>312</v>
      </c>
      <c r="D57" s="151" t="s">
        <v>312</v>
      </c>
      <c r="E57" s="151" t="s">
        <v>312</v>
      </c>
      <c r="G57" s="151" t="s">
        <v>312</v>
      </c>
      <c r="H57" s="151" t="s">
        <v>311</v>
      </c>
      <c r="I57" s="151" t="s">
        <v>312</v>
      </c>
      <c r="J57" s="151" t="s">
        <v>312</v>
      </c>
      <c r="K57" s="151" t="s">
        <v>312</v>
      </c>
      <c r="L57" s="151" t="s">
        <v>311</v>
      </c>
      <c r="M57" s="151" t="s">
        <v>311</v>
      </c>
      <c r="N57" s="151" t="s">
        <v>312</v>
      </c>
      <c r="O57" s="151" t="s">
        <v>311</v>
      </c>
      <c r="P57" s="151" t="s">
        <v>312</v>
      </c>
      <c r="Q57" s="151" t="s">
        <v>398</v>
      </c>
      <c r="R57" s="151" t="s">
        <v>312</v>
      </c>
      <c r="S57" s="151" t="s">
        <v>312</v>
      </c>
      <c r="T57" s="151" t="s">
        <v>312</v>
      </c>
      <c r="U57" s="151" t="s">
        <v>312</v>
      </c>
      <c r="V57" s="151" t="s">
        <v>311</v>
      </c>
      <c r="W57" s="151" t="s">
        <v>312</v>
      </c>
      <c r="X57" s="151" t="s">
        <v>312</v>
      </c>
      <c r="Y57" s="151" t="s">
        <v>311</v>
      </c>
      <c r="AA57" s="151" t="s">
        <v>312</v>
      </c>
      <c r="AB57" s="151" t="s">
        <v>312</v>
      </c>
      <c r="AC57" s="151" t="s">
        <v>312</v>
      </c>
      <c r="AD57" s="151" t="s">
        <v>312</v>
      </c>
      <c r="AE57" s="151" t="s">
        <v>312</v>
      </c>
      <c r="AF57" s="151" t="s">
        <v>312</v>
      </c>
      <c r="AG57" s="151" t="s">
        <v>312</v>
      </c>
      <c r="AH57" s="151" t="s">
        <v>311</v>
      </c>
      <c r="AI57" s="151" t="s">
        <v>311</v>
      </c>
      <c r="AK57" s="151" t="s">
        <v>311</v>
      </c>
      <c r="AL57" s="151" t="s">
        <v>311</v>
      </c>
      <c r="AM57" s="151" t="s">
        <v>311</v>
      </c>
      <c r="AN57" s="151" t="s">
        <v>311</v>
      </c>
      <c r="AO57" s="151" t="s">
        <v>311</v>
      </c>
      <c r="AP57" s="151" t="s">
        <v>311</v>
      </c>
      <c r="AR57" s="151" t="s">
        <v>311</v>
      </c>
      <c r="AS57" s="151" t="s">
        <v>311</v>
      </c>
      <c r="AT57" s="151" t="s">
        <v>311</v>
      </c>
    </row>
    <row r="58" spans="1:46" ht="17.25" customHeight="1" x14ac:dyDescent="0.3">
      <c r="B58" s="150" t="s">
        <v>641</v>
      </c>
      <c r="C58" s="151" t="s">
        <v>311</v>
      </c>
      <c r="D58" s="151" t="s">
        <v>311</v>
      </c>
      <c r="E58" s="151" t="s">
        <v>311</v>
      </c>
      <c r="G58" s="151" t="s">
        <v>312</v>
      </c>
      <c r="H58" s="151" t="s">
        <v>312</v>
      </c>
      <c r="I58" s="151" t="s">
        <v>312</v>
      </c>
      <c r="J58" s="151"/>
      <c r="K58" s="151" t="s">
        <v>312</v>
      </c>
      <c r="L58" s="151" t="s">
        <v>312</v>
      </c>
      <c r="M58" s="151" t="s">
        <v>312</v>
      </c>
      <c r="N58" s="151" t="s">
        <v>311</v>
      </c>
      <c r="O58" s="151" t="s">
        <v>312</v>
      </c>
      <c r="P58" s="151" t="s">
        <v>312</v>
      </c>
      <c r="Q58" s="151" t="s">
        <v>312</v>
      </c>
      <c r="R58" s="151" t="s">
        <v>311</v>
      </c>
      <c r="S58" s="151" t="s">
        <v>311</v>
      </c>
      <c r="T58" s="151" t="s">
        <v>312</v>
      </c>
      <c r="U58" s="151" t="s">
        <v>311</v>
      </c>
      <c r="V58" s="151" t="s">
        <v>312</v>
      </c>
      <c r="W58" s="151" t="s">
        <v>312</v>
      </c>
      <c r="X58" s="151" t="s">
        <v>312</v>
      </c>
      <c r="Y58" s="151" t="s">
        <v>312</v>
      </c>
      <c r="AA58" s="151" t="s">
        <v>312</v>
      </c>
      <c r="AB58" s="151" t="s">
        <v>312</v>
      </c>
      <c r="AC58" s="151" t="s">
        <v>312</v>
      </c>
      <c r="AD58" s="151" t="s">
        <v>312</v>
      </c>
      <c r="AE58" s="151" t="s">
        <v>312</v>
      </c>
      <c r="AF58" s="151" t="s">
        <v>312</v>
      </c>
      <c r="AG58" s="151" t="s">
        <v>312</v>
      </c>
      <c r="AH58" s="151" t="s">
        <v>312</v>
      </c>
      <c r="AI58" s="151" t="s">
        <v>312</v>
      </c>
      <c r="AK58" s="151" t="s">
        <v>311</v>
      </c>
      <c r="AL58" s="151" t="s">
        <v>311</v>
      </c>
      <c r="AM58" s="151" t="s">
        <v>311</v>
      </c>
      <c r="AN58" s="151" t="s">
        <v>311</v>
      </c>
      <c r="AO58" s="151" t="s">
        <v>311</v>
      </c>
      <c r="AP58" s="151" t="s">
        <v>311</v>
      </c>
      <c r="AR58" s="151" t="s">
        <v>311</v>
      </c>
      <c r="AS58" s="151" t="s">
        <v>311</v>
      </c>
      <c r="AT58" s="151" t="s">
        <v>311</v>
      </c>
    </row>
    <row r="59" spans="1:46" ht="17.25" customHeight="1" x14ac:dyDescent="0.3">
      <c r="B59" s="150" t="s">
        <v>399</v>
      </c>
      <c r="C59" s="151" t="s">
        <v>400</v>
      </c>
      <c r="D59" s="151" t="s">
        <v>400</v>
      </c>
      <c r="E59" s="151" t="s">
        <v>400</v>
      </c>
      <c r="G59" s="151" t="s">
        <v>400</v>
      </c>
      <c r="H59" s="151" t="s">
        <v>401</v>
      </c>
      <c r="I59" s="151" t="s">
        <v>400</v>
      </c>
      <c r="J59" s="151" t="s">
        <v>311</v>
      </c>
      <c r="K59" s="151" t="s">
        <v>400</v>
      </c>
      <c r="L59" s="151" t="s">
        <v>400</v>
      </c>
      <c r="M59" s="151" t="s">
        <v>400</v>
      </c>
      <c r="N59" s="151" t="s">
        <v>400</v>
      </c>
      <c r="O59" s="151" t="s">
        <v>401</v>
      </c>
      <c r="P59" s="151" t="s">
        <v>400</v>
      </c>
      <c r="Q59" s="151" t="s">
        <v>400</v>
      </c>
      <c r="R59" s="151" t="s">
        <v>400</v>
      </c>
      <c r="S59" s="151" t="s">
        <v>400</v>
      </c>
      <c r="T59" s="151" t="s">
        <v>400</v>
      </c>
      <c r="U59" s="151" t="s">
        <v>400</v>
      </c>
      <c r="V59" s="151" t="s">
        <v>401</v>
      </c>
      <c r="W59" s="151" t="s">
        <v>400</v>
      </c>
      <c r="X59" s="151" t="s">
        <v>400</v>
      </c>
      <c r="Y59" s="151" t="s">
        <v>400</v>
      </c>
      <c r="AA59" s="151" t="s">
        <v>400</v>
      </c>
      <c r="AB59" s="151" t="s">
        <v>400</v>
      </c>
      <c r="AC59" s="151" t="s">
        <v>400</v>
      </c>
      <c r="AD59" s="151" t="s">
        <v>400</v>
      </c>
      <c r="AE59" s="151" t="s">
        <v>400</v>
      </c>
      <c r="AF59" s="151" t="s">
        <v>400</v>
      </c>
      <c r="AG59" s="151" t="s">
        <v>400</v>
      </c>
      <c r="AH59" s="151" t="s">
        <v>400</v>
      </c>
      <c r="AI59" s="151" t="s">
        <v>400</v>
      </c>
      <c r="AK59" s="151" t="s">
        <v>311</v>
      </c>
      <c r="AL59" s="151" t="s">
        <v>311</v>
      </c>
      <c r="AM59" s="151" t="s">
        <v>311</v>
      </c>
      <c r="AN59" s="151" t="s">
        <v>311</v>
      </c>
      <c r="AO59" s="151" t="s">
        <v>311</v>
      </c>
      <c r="AP59" s="151" t="s">
        <v>311</v>
      </c>
      <c r="AR59" s="151" t="s">
        <v>311</v>
      </c>
      <c r="AS59" s="151" t="s">
        <v>311</v>
      </c>
      <c r="AT59" s="151" t="s">
        <v>311</v>
      </c>
    </row>
    <row r="60" spans="1:46" ht="17.25" customHeight="1" x14ac:dyDescent="0.3">
      <c r="B60" s="150" t="s">
        <v>402</v>
      </c>
      <c r="C60" s="151"/>
      <c r="D60" s="151"/>
      <c r="E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 t="s">
        <v>403</v>
      </c>
      <c r="W60" s="151"/>
      <c r="X60" s="151"/>
      <c r="Y60" s="151"/>
      <c r="AA60" s="151"/>
      <c r="AB60" s="151"/>
      <c r="AC60" s="151"/>
      <c r="AD60" s="151"/>
      <c r="AE60" s="151"/>
      <c r="AF60" s="151"/>
      <c r="AG60" s="151"/>
      <c r="AH60" s="151"/>
      <c r="AI60" s="151"/>
      <c r="AK60" s="151"/>
      <c r="AL60" s="151"/>
      <c r="AM60" s="151"/>
      <c r="AN60" s="151"/>
      <c r="AO60" s="151"/>
      <c r="AP60" s="151"/>
      <c r="AR60" s="151"/>
      <c r="AS60" s="151"/>
      <c r="AT60" s="151"/>
    </row>
    <row r="61" spans="1:46" ht="7.5" customHeight="1" x14ac:dyDescent="0.3">
      <c r="B61" s="116"/>
    </row>
    <row r="62" spans="1:46" ht="24" customHeight="1" x14ac:dyDescent="0.3">
      <c r="B62" s="158" t="s">
        <v>404</v>
      </c>
      <c r="C62" s="157" t="s">
        <v>311</v>
      </c>
      <c r="D62" s="157" t="s">
        <v>311</v>
      </c>
      <c r="E62" s="157" t="s">
        <v>311</v>
      </c>
      <c r="G62" s="157" t="s">
        <v>311</v>
      </c>
      <c r="H62" s="157" t="s">
        <v>311</v>
      </c>
      <c r="I62" s="157" t="s">
        <v>311</v>
      </c>
      <c r="J62" s="157" t="s">
        <v>311</v>
      </c>
      <c r="K62" s="157" t="s">
        <v>311</v>
      </c>
      <c r="L62" s="157" t="s">
        <v>312</v>
      </c>
      <c r="M62" s="157" t="s">
        <v>312</v>
      </c>
      <c r="N62" s="157" t="s">
        <v>311</v>
      </c>
      <c r="O62" s="157" t="s">
        <v>311</v>
      </c>
      <c r="P62" s="157" t="s">
        <v>311</v>
      </c>
      <c r="Q62" s="157" t="s">
        <v>311</v>
      </c>
      <c r="R62" s="157" t="s">
        <v>311</v>
      </c>
      <c r="S62" s="157" t="s">
        <v>311</v>
      </c>
      <c r="T62" s="157" t="s">
        <v>311</v>
      </c>
      <c r="U62" s="157" t="s">
        <v>311</v>
      </c>
      <c r="V62" s="157" t="s">
        <v>312</v>
      </c>
      <c r="W62" s="157" t="s">
        <v>311</v>
      </c>
      <c r="X62" s="157" t="s">
        <v>311</v>
      </c>
      <c r="Y62" s="157" t="s">
        <v>311</v>
      </c>
      <c r="AA62" s="157" t="s">
        <v>312</v>
      </c>
      <c r="AB62" s="157" t="s">
        <v>312</v>
      </c>
      <c r="AC62" s="157" t="s">
        <v>312</v>
      </c>
      <c r="AD62" s="157" t="s">
        <v>312</v>
      </c>
      <c r="AE62" s="157" t="s">
        <v>312</v>
      </c>
      <c r="AF62" s="157" t="s">
        <v>312</v>
      </c>
      <c r="AG62" s="157" t="s">
        <v>311</v>
      </c>
      <c r="AH62" s="157" t="s">
        <v>312</v>
      </c>
      <c r="AI62" s="157" t="s">
        <v>405</v>
      </c>
      <c r="AK62" s="157" t="s">
        <v>311</v>
      </c>
      <c r="AL62" s="157" t="s">
        <v>311</v>
      </c>
      <c r="AM62" s="157" t="s">
        <v>311</v>
      </c>
      <c r="AN62" s="157" t="s">
        <v>311</v>
      </c>
      <c r="AO62" s="157" t="s">
        <v>311</v>
      </c>
      <c r="AP62" s="157" t="s">
        <v>311</v>
      </c>
      <c r="AR62" s="157" t="s">
        <v>311</v>
      </c>
      <c r="AS62" s="157" t="s">
        <v>311</v>
      </c>
      <c r="AT62" s="157" t="s">
        <v>311</v>
      </c>
    </row>
    <row r="63" spans="1:46" ht="9" customHeight="1" x14ac:dyDescent="0.3">
      <c r="B63" s="116"/>
    </row>
    <row r="64" spans="1:46" ht="24" customHeight="1" x14ac:dyDescent="0.3">
      <c r="B64" s="150" t="s">
        <v>406</v>
      </c>
      <c r="C64" s="151" t="s">
        <v>407</v>
      </c>
      <c r="D64" s="151" t="s">
        <v>408</v>
      </c>
      <c r="E64" s="151" t="s">
        <v>409</v>
      </c>
      <c r="G64" s="160" t="s">
        <v>410</v>
      </c>
      <c r="H64" s="160" t="s">
        <v>411</v>
      </c>
      <c r="I64" s="160" t="s">
        <v>412</v>
      </c>
      <c r="J64" s="160" t="s">
        <v>413</v>
      </c>
      <c r="K64" s="160" t="s">
        <v>414</v>
      </c>
      <c r="L64" s="160" t="s">
        <v>700</v>
      </c>
      <c r="M64" s="160" t="s">
        <v>700</v>
      </c>
      <c r="N64" s="160" t="s">
        <v>415</v>
      </c>
      <c r="O64" s="160" t="s">
        <v>416</v>
      </c>
      <c r="P64" s="160" t="s">
        <v>417</v>
      </c>
      <c r="Q64" s="160" t="s">
        <v>418</v>
      </c>
      <c r="R64" s="160" t="s">
        <v>419</v>
      </c>
      <c r="S64" s="160" t="s">
        <v>420</v>
      </c>
      <c r="T64" s="160" t="s">
        <v>421</v>
      </c>
      <c r="U64" s="160" t="s">
        <v>422</v>
      </c>
      <c r="V64" s="160" t="s">
        <v>423</v>
      </c>
      <c r="W64" s="160" t="s">
        <v>424</v>
      </c>
      <c r="X64" s="160" t="s">
        <v>425</v>
      </c>
      <c r="Y64" s="160" t="s">
        <v>426</v>
      </c>
      <c r="AA64" s="160" t="s">
        <v>427</v>
      </c>
      <c r="AB64" s="160" t="s">
        <v>428</v>
      </c>
      <c r="AC64" s="160" t="s">
        <v>429</v>
      </c>
      <c r="AD64" s="160" t="s">
        <v>430</v>
      </c>
      <c r="AE64" s="160" t="s">
        <v>431</v>
      </c>
      <c r="AF64" s="160" t="s">
        <v>432</v>
      </c>
      <c r="AG64" s="160" t="s">
        <v>433</v>
      </c>
      <c r="AH64" s="160" t="s">
        <v>434</v>
      </c>
      <c r="AI64" s="160" t="s">
        <v>435</v>
      </c>
      <c r="AK64" s="151" t="s">
        <v>436</v>
      </c>
      <c r="AL64" s="151" t="s">
        <v>436</v>
      </c>
      <c r="AM64" s="151" t="s">
        <v>437</v>
      </c>
      <c r="AN64" s="151" t="s">
        <v>437</v>
      </c>
      <c r="AO64" s="151" t="s">
        <v>437</v>
      </c>
      <c r="AP64" s="151" t="s">
        <v>438</v>
      </c>
      <c r="AR64" s="151" t="s">
        <v>439</v>
      </c>
      <c r="AS64" s="151" t="s">
        <v>439</v>
      </c>
      <c r="AT64" s="151" t="s">
        <v>685</v>
      </c>
    </row>
    <row r="65" spans="2:46" ht="15" customHeight="1" x14ac:dyDescent="0.3">
      <c r="B65" s="150" t="s">
        <v>60</v>
      </c>
      <c r="C65" s="161" t="s">
        <v>86</v>
      </c>
      <c r="D65" s="162" t="s">
        <v>95</v>
      </c>
      <c r="E65" s="163" t="s">
        <v>95</v>
      </c>
      <c r="G65" s="164" t="s">
        <v>115</v>
      </c>
      <c r="H65" s="164" t="s">
        <v>95</v>
      </c>
      <c r="I65" s="164" t="s">
        <v>115</v>
      </c>
      <c r="J65" s="164" t="s">
        <v>95</v>
      </c>
      <c r="K65" s="164" t="s">
        <v>95</v>
      </c>
      <c r="L65" s="164" t="s">
        <v>95</v>
      </c>
      <c r="M65" s="164" t="s">
        <v>95</v>
      </c>
      <c r="N65" s="164" t="s">
        <v>95</v>
      </c>
      <c r="O65" s="164" t="s">
        <v>115</v>
      </c>
      <c r="P65" s="164" t="s">
        <v>110</v>
      </c>
      <c r="Q65" s="164" t="s">
        <v>110</v>
      </c>
      <c r="R65" s="164" t="s">
        <v>95</v>
      </c>
      <c r="S65" s="164" t="s">
        <v>86</v>
      </c>
      <c r="T65" s="164" t="s">
        <v>86</v>
      </c>
      <c r="U65" s="164" t="s">
        <v>175</v>
      </c>
      <c r="V65" s="164" t="s">
        <v>175</v>
      </c>
      <c r="W65" s="164" t="s">
        <v>86</v>
      </c>
      <c r="X65" s="164" t="s">
        <v>175</v>
      </c>
      <c r="Y65" s="164" t="s">
        <v>175</v>
      </c>
      <c r="AA65" s="164" t="s">
        <v>110</v>
      </c>
      <c r="AB65" s="164" t="s">
        <v>110</v>
      </c>
      <c r="AC65" s="164" t="s">
        <v>86</v>
      </c>
      <c r="AD65" s="164" t="s">
        <v>110</v>
      </c>
      <c r="AE65" s="165" t="s">
        <v>209</v>
      </c>
      <c r="AF65" s="164" t="s">
        <v>175</v>
      </c>
      <c r="AG65" s="164" t="s">
        <v>110</v>
      </c>
      <c r="AH65" s="165" t="s">
        <v>110</v>
      </c>
      <c r="AI65" s="165" t="s">
        <v>175</v>
      </c>
      <c r="AK65" s="164" t="s">
        <v>86</v>
      </c>
      <c r="AL65" s="164" t="s">
        <v>86</v>
      </c>
      <c r="AM65" s="164" t="s">
        <v>95</v>
      </c>
      <c r="AN65" s="164" t="s">
        <v>95</v>
      </c>
      <c r="AO65" s="164" t="s">
        <v>86</v>
      </c>
      <c r="AP65" s="164" t="s">
        <v>175</v>
      </c>
      <c r="AR65" s="164" t="s">
        <v>252</v>
      </c>
      <c r="AS65" s="164" t="s">
        <v>115</v>
      </c>
      <c r="AT65" s="164" t="s">
        <v>115</v>
      </c>
    </row>
    <row r="66" spans="2:46" ht="16.5" customHeight="1" x14ac:dyDescent="0.3">
      <c r="B66" s="150" t="s">
        <v>440</v>
      </c>
      <c r="C66" s="151" t="s">
        <v>441</v>
      </c>
      <c r="D66" s="151" t="s">
        <v>441</v>
      </c>
      <c r="E66" s="151" t="s">
        <v>58</v>
      </c>
      <c r="G66" s="166" t="s">
        <v>441</v>
      </c>
      <c r="H66" s="166" t="s">
        <v>441</v>
      </c>
      <c r="I66" s="166" t="s">
        <v>441</v>
      </c>
      <c r="J66" s="166" t="s">
        <v>442</v>
      </c>
      <c r="K66" s="166" t="s">
        <v>441</v>
      </c>
      <c r="L66" s="166" t="s">
        <v>441</v>
      </c>
      <c r="M66" s="166" t="s">
        <v>441</v>
      </c>
      <c r="N66" s="166" t="s">
        <v>443</v>
      </c>
      <c r="O66" s="166" t="s">
        <v>441</v>
      </c>
      <c r="P66" s="166" t="s">
        <v>441</v>
      </c>
      <c r="Q66" s="166" t="s">
        <v>441</v>
      </c>
      <c r="R66" s="166" t="s">
        <v>441</v>
      </c>
      <c r="S66" s="166" t="s">
        <v>441</v>
      </c>
      <c r="T66" s="166" t="s">
        <v>441</v>
      </c>
      <c r="U66" s="166" t="s">
        <v>441</v>
      </c>
      <c r="V66" s="166" t="s">
        <v>441</v>
      </c>
      <c r="W66" s="166" t="s">
        <v>441</v>
      </c>
      <c r="X66" s="166" t="s">
        <v>441</v>
      </c>
      <c r="Y66" s="166" t="s">
        <v>312</v>
      </c>
      <c r="AA66" s="166" t="s">
        <v>441</v>
      </c>
      <c r="AB66" s="166" t="s">
        <v>441</v>
      </c>
      <c r="AC66" s="166" t="s">
        <v>441</v>
      </c>
      <c r="AD66" s="166" t="s">
        <v>441</v>
      </c>
      <c r="AE66" s="166" t="s">
        <v>441</v>
      </c>
      <c r="AF66" s="166" t="s">
        <v>89</v>
      </c>
      <c r="AG66" s="166" t="s">
        <v>441</v>
      </c>
      <c r="AH66" s="166" t="s">
        <v>441</v>
      </c>
      <c r="AI66" s="166" t="s">
        <v>441</v>
      </c>
      <c r="AK66" s="151" t="s">
        <v>58</v>
      </c>
      <c r="AL66" s="151" t="s">
        <v>58</v>
      </c>
      <c r="AM66" s="151" t="s">
        <v>58</v>
      </c>
      <c r="AN66" s="151" t="s">
        <v>58</v>
      </c>
      <c r="AO66" s="151" t="s">
        <v>58</v>
      </c>
      <c r="AP66" s="151" t="s">
        <v>58</v>
      </c>
      <c r="AR66" s="151" t="s">
        <v>311</v>
      </c>
      <c r="AS66" s="151" t="s">
        <v>311</v>
      </c>
      <c r="AT66" s="151" t="s">
        <v>311</v>
      </c>
    </row>
    <row r="67" spans="2:46" ht="16.5" customHeight="1" x14ac:dyDescent="0.3">
      <c r="B67" s="150" t="s">
        <v>12</v>
      </c>
      <c r="C67" s="151" t="s">
        <v>91</v>
      </c>
      <c r="D67" s="151" t="s">
        <v>98</v>
      </c>
      <c r="E67" s="151" t="s">
        <v>98</v>
      </c>
      <c r="G67" s="151" t="s">
        <v>98</v>
      </c>
      <c r="H67" s="151" t="s">
        <v>98</v>
      </c>
      <c r="I67" s="151" t="s">
        <v>91</v>
      </c>
      <c r="J67" s="151" t="s">
        <v>98</v>
      </c>
      <c r="K67" s="151" t="s">
        <v>91</v>
      </c>
      <c r="L67" s="151" t="s">
        <v>91</v>
      </c>
      <c r="M67" s="151" t="s">
        <v>91</v>
      </c>
      <c r="N67" s="151" t="s">
        <v>98</v>
      </c>
      <c r="O67" s="151" t="s">
        <v>98</v>
      </c>
      <c r="P67" s="151" t="s">
        <v>98</v>
      </c>
      <c r="Q67" s="151" t="s">
        <v>91</v>
      </c>
      <c r="R67" s="151" t="s">
        <v>98</v>
      </c>
      <c r="S67" s="151" t="s">
        <v>98</v>
      </c>
      <c r="T67" s="151" t="s">
        <v>91</v>
      </c>
      <c r="U67" s="151" t="s">
        <v>98</v>
      </c>
      <c r="V67" s="151" t="s">
        <v>98</v>
      </c>
      <c r="W67" s="151" t="s">
        <v>91</v>
      </c>
      <c r="X67" s="151" t="s">
        <v>91</v>
      </c>
      <c r="Y67" s="151" t="s">
        <v>98</v>
      </c>
      <c r="AA67" s="151" t="s">
        <v>98</v>
      </c>
      <c r="AB67" s="151" t="s">
        <v>98</v>
      </c>
      <c r="AC67" s="151" t="s">
        <v>98</v>
      </c>
      <c r="AD67" s="151" t="s">
        <v>98</v>
      </c>
      <c r="AE67" s="151" t="s">
        <v>91</v>
      </c>
      <c r="AF67" s="151" t="s">
        <v>89</v>
      </c>
      <c r="AG67" s="151" t="s">
        <v>91</v>
      </c>
      <c r="AH67" s="151" t="s">
        <v>91</v>
      </c>
      <c r="AI67" s="151" t="s">
        <v>98</v>
      </c>
      <c r="AK67" s="151" t="s">
        <v>444</v>
      </c>
      <c r="AL67" s="151" t="s">
        <v>444</v>
      </c>
      <c r="AM67" s="151" t="s">
        <v>444</v>
      </c>
      <c r="AN67" s="151" t="s">
        <v>444</v>
      </c>
      <c r="AO67" s="151" t="s">
        <v>444</v>
      </c>
      <c r="AP67" s="151" t="s">
        <v>91</v>
      </c>
      <c r="AR67" s="151" t="s">
        <v>98</v>
      </c>
      <c r="AS67" s="151" t="s">
        <v>98</v>
      </c>
      <c r="AT67" s="151" t="s">
        <v>98</v>
      </c>
    </row>
    <row r="68" spans="2:46" ht="16.5" customHeight="1" x14ac:dyDescent="0.3">
      <c r="B68" s="150" t="s">
        <v>445</v>
      </c>
      <c r="C68" s="151" t="s">
        <v>71</v>
      </c>
      <c r="D68" s="151" t="s">
        <v>71</v>
      </c>
      <c r="E68" s="151" t="s">
        <v>71</v>
      </c>
      <c r="G68" s="151" t="s">
        <v>71</v>
      </c>
      <c r="H68" s="151" t="s">
        <v>71</v>
      </c>
      <c r="I68" s="151" t="s">
        <v>71</v>
      </c>
      <c r="J68" s="151" t="s">
        <v>71</v>
      </c>
      <c r="K68" s="151" t="s">
        <v>71</v>
      </c>
      <c r="L68" s="151" t="s">
        <v>71</v>
      </c>
      <c r="M68" s="151" t="s">
        <v>71</v>
      </c>
      <c r="N68" s="151" t="s">
        <v>71</v>
      </c>
      <c r="O68" s="151" t="s">
        <v>71</v>
      </c>
      <c r="P68" s="151" t="s">
        <v>71</v>
      </c>
      <c r="Q68" s="151" t="s">
        <v>89</v>
      </c>
      <c r="R68" s="151" t="s">
        <v>71</v>
      </c>
      <c r="S68" s="151" t="s">
        <v>71</v>
      </c>
      <c r="T68" s="151" t="s">
        <v>71</v>
      </c>
      <c r="U68" s="151" t="s">
        <v>71</v>
      </c>
      <c r="V68" s="151" t="s">
        <v>71</v>
      </c>
      <c r="W68" s="151" t="s">
        <v>71</v>
      </c>
      <c r="X68" s="151" t="s">
        <v>71</v>
      </c>
      <c r="Y68" s="151" t="s">
        <v>71</v>
      </c>
      <c r="AA68" s="151" t="s">
        <v>71</v>
      </c>
      <c r="AB68" s="151" t="s">
        <v>71</v>
      </c>
      <c r="AC68" s="151" t="s">
        <v>71</v>
      </c>
      <c r="AD68" s="151" t="s">
        <v>71</v>
      </c>
      <c r="AE68" s="151" t="s">
        <v>71</v>
      </c>
      <c r="AF68" s="151" t="s">
        <v>89</v>
      </c>
      <c r="AG68" s="151" t="s">
        <v>71</v>
      </c>
      <c r="AH68" s="151" t="s">
        <v>71</v>
      </c>
      <c r="AI68" s="151" t="s">
        <v>71</v>
      </c>
      <c r="AK68" s="151" t="s">
        <v>71</v>
      </c>
      <c r="AL68" s="151" t="s">
        <v>71</v>
      </c>
      <c r="AM68" s="151" t="s">
        <v>71</v>
      </c>
      <c r="AN68" s="151" t="s">
        <v>71</v>
      </c>
      <c r="AO68" s="151" t="s">
        <v>71</v>
      </c>
      <c r="AP68" s="151" t="s">
        <v>241</v>
      </c>
      <c r="AR68" s="151" t="s">
        <v>71</v>
      </c>
      <c r="AS68" s="151" t="s">
        <v>71</v>
      </c>
      <c r="AT68" s="151" t="s">
        <v>71</v>
      </c>
    </row>
    <row r="69" spans="2:46" ht="16.5" customHeight="1" x14ac:dyDescent="0.3">
      <c r="B69" s="150" t="s">
        <v>446</v>
      </c>
      <c r="C69" s="151" t="s">
        <v>312</v>
      </c>
      <c r="D69" s="151" t="s">
        <v>312</v>
      </c>
      <c r="E69" s="151" t="s">
        <v>312</v>
      </c>
      <c r="G69" s="151" t="s">
        <v>312</v>
      </c>
      <c r="H69" s="151" t="s">
        <v>312</v>
      </c>
      <c r="I69" s="151" t="s">
        <v>312</v>
      </c>
      <c r="J69" s="151" t="s">
        <v>312</v>
      </c>
      <c r="K69" s="151" t="s">
        <v>312</v>
      </c>
      <c r="L69" s="151" t="s">
        <v>312</v>
      </c>
      <c r="M69" s="151" t="s">
        <v>312</v>
      </c>
      <c r="N69" s="151" t="s">
        <v>312</v>
      </c>
      <c r="O69" s="151" t="s">
        <v>312</v>
      </c>
      <c r="P69" s="151" t="s">
        <v>312</v>
      </c>
      <c r="Q69" s="151" t="s">
        <v>89</v>
      </c>
      <c r="R69" s="151" t="s">
        <v>312</v>
      </c>
      <c r="S69" s="151" t="s">
        <v>312</v>
      </c>
      <c r="T69" s="151" t="s">
        <v>312</v>
      </c>
      <c r="U69" s="151" t="s">
        <v>312</v>
      </c>
      <c r="V69" s="151" t="s">
        <v>312</v>
      </c>
      <c r="W69" s="151" t="s">
        <v>312</v>
      </c>
      <c r="X69" s="151" t="s">
        <v>312</v>
      </c>
      <c r="Y69" s="151" t="s">
        <v>312</v>
      </c>
      <c r="AA69" s="151" t="s">
        <v>312</v>
      </c>
      <c r="AB69" s="151" t="s">
        <v>312</v>
      </c>
      <c r="AC69" s="151" t="s">
        <v>312</v>
      </c>
      <c r="AD69" s="151" t="s">
        <v>312</v>
      </c>
      <c r="AE69" s="151" t="s">
        <v>311</v>
      </c>
      <c r="AF69" s="151">
        <v>0</v>
      </c>
      <c r="AG69" s="151" t="s">
        <v>312</v>
      </c>
      <c r="AH69" s="151" t="s">
        <v>312</v>
      </c>
      <c r="AI69" s="151" t="s">
        <v>312</v>
      </c>
      <c r="AK69" s="151" t="s">
        <v>312</v>
      </c>
      <c r="AL69" s="151" t="s">
        <v>312</v>
      </c>
      <c r="AM69" s="151" t="s">
        <v>312</v>
      </c>
      <c r="AN69" s="151" t="s">
        <v>312</v>
      </c>
      <c r="AO69" s="151" t="s">
        <v>312</v>
      </c>
      <c r="AP69" s="151">
        <v>0</v>
      </c>
      <c r="AR69" s="151" t="s">
        <v>312</v>
      </c>
      <c r="AS69" s="151" t="s">
        <v>312</v>
      </c>
      <c r="AT69" s="151" t="s">
        <v>312</v>
      </c>
    </row>
    <row r="70" spans="2:46" ht="16.5" customHeight="1" x14ac:dyDescent="0.3">
      <c r="B70" s="150" t="s">
        <v>447</v>
      </c>
      <c r="C70" s="151" t="s">
        <v>311</v>
      </c>
      <c r="D70" s="151" t="s">
        <v>311</v>
      </c>
      <c r="E70" s="151" t="s">
        <v>311</v>
      </c>
      <c r="G70" s="151" t="s">
        <v>311</v>
      </c>
      <c r="H70" s="151" t="s">
        <v>311</v>
      </c>
      <c r="I70" s="151" t="s">
        <v>311</v>
      </c>
      <c r="J70" s="151" t="s">
        <v>311</v>
      </c>
      <c r="K70" s="151" t="s">
        <v>312</v>
      </c>
      <c r="L70" s="151" t="s">
        <v>312</v>
      </c>
      <c r="M70" s="151" t="s">
        <v>312</v>
      </c>
      <c r="N70" s="151" t="s">
        <v>311</v>
      </c>
      <c r="O70" s="151" t="s">
        <v>311</v>
      </c>
      <c r="P70" s="151" t="s">
        <v>311</v>
      </c>
      <c r="Q70" s="151" t="s">
        <v>312</v>
      </c>
      <c r="R70" s="151" t="s">
        <v>311</v>
      </c>
      <c r="S70" s="151" t="s">
        <v>311</v>
      </c>
      <c r="T70" s="151" t="s">
        <v>312</v>
      </c>
      <c r="U70" s="151" t="s">
        <v>311</v>
      </c>
      <c r="V70" s="151" t="s">
        <v>312</v>
      </c>
      <c r="W70" s="151" t="s">
        <v>311</v>
      </c>
      <c r="X70" s="151" t="s">
        <v>311</v>
      </c>
      <c r="Y70" s="151" t="s">
        <v>311</v>
      </c>
      <c r="AA70" s="151" t="s">
        <v>311</v>
      </c>
      <c r="AB70" s="151" t="s">
        <v>312</v>
      </c>
      <c r="AC70" s="151" t="s">
        <v>311</v>
      </c>
      <c r="AD70" s="151" t="s">
        <v>311</v>
      </c>
      <c r="AE70" s="151" t="s">
        <v>311</v>
      </c>
      <c r="AF70" s="151" t="s">
        <v>311</v>
      </c>
      <c r="AG70" s="151" t="s">
        <v>311</v>
      </c>
      <c r="AH70" s="151" t="s">
        <v>312</v>
      </c>
      <c r="AI70" s="151" t="s">
        <v>312</v>
      </c>
      <c r="AK70" s="151" t="s">
        <v>311</v>
      </c>
      <c r="AL70" s="151" t="s">
        <v>311</v>
      </c>
      <c r="AM70" s="151" t="s">
        <v>311</v>
      </c>
      <c r="AN70" s="151" t="s">
        <v>311</v>
      </c>
      <c r="AO70" s="151" t="s">
        <v>311</v>
      </c>
      <c r="AP70" s="151" t="s">
        <v>311</v>
      </c>
      <c r="AR70" s="151" t="s">
        <v>311</v>
      </c>
      <c r="AS70" s="151" t="s">
        <v>311</v>
      </c>
      <c r="AT70" s="151" t="s">
        <v>311</v>
      </c>
    </row>
    <row r="71" spans="2:46" ht="16.5" customHeight="1" x14ac:dyDescent="0.3">
      <c r="B71" s="150" t="s">
        <v>448</v>
      </c>
      <c r="C71" s="151" t="s">
        <v>311</v>
      </c>
      <c r="D71" s="151" t="s">
        <v>311</v>
      </c>
      <c r="E71" s="151" t="s">
        <v>311</v>
      </c>
      <c r="G71" s="151" t="s">
        <v>311</v>
      </c>
      <c r="H71" s="151" t="s">
        <v>311</v>
      </c>
      <c r="I71" s="151" t="s">
        <v>311</v>
      </c>
      <c r="J71" s="151" t="s">
        <v>311</v>
      </c>
      <c r="K71" s="151" t="s">
        <v>312</v>
      </c>
      <c r="L71" s="151" t="s">
        <v>312</v>
      </c>
      <c r="M71" s="151" t="s">
        <v>312</v>
      </c>
      <c r="N71" s="151" t="s">
        <v>311</v>
      </c>
      <c r="O71" s="151" t="s">
        <v>311</v>
      </c>
      <c r="P71" s="151" t="s">
        <v>311</v>
      </c>
      <c r="Q71" s="151" t="s">
        <v>312</v>
      </c>
      <c r="R71" s="151" t="s">
        <v>311</v>
      </c>
      <c r="S71" s="151" t="s">
        <v>311</v>
      </c>
      <c r="T71" s="151" t="s">
        <v>312</v>
      </c>
      <c r="U71" s="151" t="s">
        <v>311</v>
      </c>
      <c r="V71" s="151" t="s">
        <v>312</v>
      </c>
      <c r="W71" s="151" t="s">
        <v>311</v>
      </c>
      <c r="X71" s="151" t="s">
        <v>311</v>
      </c>
      <c r="Y71" s="151" t="s">
        <v>311</v>
      </c>
      <c r="AA71" s="151" t="s">
        <v>311</v>
      </c>
      <c r="AB71" s="151" t="s">
        <v>312</v>
      </c>
      <c r="AC71" s="151" t="s">
        <v>311</v>
      </c>
      <c r="AD71" s="151" t="s">
        <v>311</v>
      </c>
      <c r="AE71" s="151" t="s">
        <v>311</v>
      </c>
      <c r="AF71" s="151" t="s">
        <v>311</v>
      </c>
      <c r="AG71" s="151" t="s">
        <v>311</v>
      </c>
      <c r="AH71" s="151" t="s">
        <v>312</v>
      </c>
      <c r="AI71" s="151" t="s">
        <v>312</v>
      </c>
      <c r="AK71" s="151" t="s">
        <v>311</v>
      </c>
      <c r="AL71" s="151" t="s">
        <v>311</v>
      </c>
      <c r="AM71" s="151" t="s">
        <v>311</v>
      </c>
      <c r="AN71" s="151" t="s">
        <v>311</v>
      </c>
      <c r="AO71" s="151" t="s">
        <v>311</v>
      </c>
      <c r="AP71" s="151" t="s">
        <v>311</v>
      </c>
      <c r="AR71" s="151" t="s">
        <v>311</v>
      </c>
      <c r="AS71" s="151" t="s">
        <v>311</v>
      </c>
      <c r="AT71" s="151" t="s">
        <v>311</v>
      </c>
    </row>
    <row r="72" spans="2:46" ht="9" customHeight="1" x14ac:dyDescent="0.3">
      <c r="B72" s="116"/>
    </row>
    <row r="73" spans="2:46" ht="17.25" customHeight="1" x14ac:dyDescent="0.3">
      <c r="B73" s="150" t="s">
        <v>449</v>
      </c>
      <c r="C73" s="151" t="s">
        <v>450</v>
      </c>
      <c r="D73" s="151" t="s">
        <v>450</v>
      </c>
      <c r="E73" s="151" t="s">
        <v>450</v>
      </c>
      <c r="G73" s="151" t="s">
        <v>450</v>
      </c>
      <c r="H73" s="151" t="s">
        <v>450</v>
      </c>
      <c r="I73" s="151" t="s">
        <v>450</v>
      </c>
      <c r="J73" s="151" t="s">
        <v>450</v>
      </c>
      <c r="K73" s="151" t="s">
        <v>450</v>
      </c>
      <c r="L73" s="151" t="s">
        <v>450</v>
      </c>
      <c r="M73" s="151" t="s">
        <v>450</v>
      </c>
      <c r="N73" s="151" t="s">
        <v>450</v>
      </c>
      <c r="O73" s="151" t="s">
        <v>450</v>
      </c>
      <c r="P73" s="151" t="s">
        <v>450</v>
      </c>
      <c r="Q73" s="151" t="s">
        <v>450</v>
      </c>
      <c r="R73" s="151" t="s">
        <v>450</v>
      </c>
      <c r="S73" s="151" t="s">
        <v>450</v>
      </c>
      <c r="T73" s="151" t="s">
        <v>450</v>
      </c>
      <c r="U73" s="151" t="s">
        <v>450</v>
      </c>
      <c r="V73" s="151" t="s">
        <v>450</v>
      </c>
      <c r="W73" s="151" t="s">
        <v>450</v>
      </c>
      <c r="X73" s="151" t="s">
        <v>450</v>
      </c>
      <c r="Y73" s="151" t="s">
        <v>450</v>
      </c>
      <c r="AA73" s="151" t="s">
        <v>450</v>
      </c>
      <c r="AB73" s="151" t="s">
        <v>450</v>
      </c>
      <c r="AC73" s="151" t="s">
        <v>450</v>
      </c>
      <c r="AD73" s="151" t="s">
        <v>450</v>
      </c>
      <c r="AE73" s="151" t="s">
        <v>450</v>
      </c>
      <c r="AF73" s="151" t="s">
        <v>450</v>
      </c>
      <c r="AG73" s="151" t="s">
        <v>450</v>
      </c>
      <c r="AH73" s="151" t="s">
        <v>450</v>
      </c>
      <c r="AI73" s="151" t="s">
        <v>450</v>
      </c>
      <c r="AK73" s="151" t="s">
        <v>450</v>
      </c>
      <c r="AL73" s="151" t="s">
        <v>450</v>
      </c>
      <c r="AM73" s="151" t="s">
        <v>450</v>
      </c>
      <c r="AN73" s="151" t="s">
        <v>450</v>
      </c>
      <c r="AO73" s="151" t="s">
        <v>450</v>
      </c>
      <c r="AP73" s="151" t="s">
        <v>450</v>
      </c>
      <c r="AR73" s="151" t="s">
        <v>450</v>
      </c>
      <c r="AS73" s="151" t="s">
        <v>450</v>
      </c>
      <c r="AT73" s="151" t="s">
        <v>450</v>
      </c>
    </row>
    <row r="74" spans="2:46" ht="32.25" customHeight="1" x14ac:dyDescent="0.3">
      <c r="B74" s="150" t="s">
        <v>753</v>
      </c>
      <c r="C74" s="151" t="s">
        <v>89</v>
      </c>
      <c r="D74" s="151" t="s">
        <v>451</v>
      </c>
      <c r="E74" s="151" t="s">
        <v>452</v>
      </c>
      <c r="G74" s="151" t="s">
        <v>346</v>
      </c>
      <c r="H74" s="151" t="s">
        <v>453</v>
      </c>
      <c r="I74" s="151" t="s">
        <v>454</v>
      </c>
      <c r="J74" s="151" t="s">
        <v>455</v>
      </c>
      <c r="K74" s="151" t="s">
        <v>456</v>
      </c>
      <c r="L74" s="151" t="s">
        <v>698</v>
      </c>
      <c r="M74" s="151" t="s">
        <v>698</v>
      </c>
      <c r="N74" s="151" t="s">
        <v>457</v>
      </c>
      <c r="O74" s="151" t="s">
        <v>458</v>
      </c>
      <c r="P74" s="151" t="s">
        <v>459</v>
      </c>
      <c r="Q74" s="151" t="s">
        <v>460</v>
      </c>
      <c r="R74" s="151" t="s">
        <v>461</v>
      </c>
      <c r="S74" s="151" t="s">
        <v>462</v>
      </c>
      <c r="T74" s="151" t="s">
        <v>463</v>
      </c>
      <c r="U74" s="151" t="s">
        <v>464</v>
      </c>
      <c r="V74" s="151" t="s">
        <v>465</v>
      </c>
      <c r="W74" s="151" t="s">
        <v>466</v>
      </c>
      <c r="X74" s="151" t="s">
        <v>466</v>
      </c>
      <c r="Y74" s="151" t="s">
        <v>467</v>
      </c>
      <c r="AA74" s="151" t="s">
        <v>459</v>
      </c>
      <c r="AB74" s="151" t="s">
        <v>459</v>
      </c>
      <c r="AC74" s="151" t="s">
        <v>468</v>
      </c>
      <c r="AD74" s="151" t="s">
        <v>468</v>
      </c>
      <c r="AE74" s="151" t="s">
        <v>469</v>
      </c>
      <c r="AF74" s="151" t="s">
        <v>470</v>
      </c>
      <c r="AG74" s="151" t="s">
        <v>471</v>
      </c>
      <c r="AH74" s="151" t="s">
        <v>472</v>
      </c>
      <c r="AI74" s="151" t="s">
        <v>473</v>
      </c>
      <c r="AK74" s="151" t="s">
        <v>474</v>
      </c>
      <c r="AL74" s="151" t="s">
        <v>474</v>
      </c>
      <c r="AM74" s="151" t="s">
        <v>475</v>
      </c>
      <c r="AN74" s="151" t="s">
        <v>475</v>
      </c>
      <c r="AO74" s="151" t="s">
        <v>475</v>
      </c>
      <c r="AP74" s="151" t="s">
        <v>476</v>
      </c>
      <c r="AR74" s="151" t="s">
        <v>477</v>
      </c>
      <c r="AS74" s="151" t="s">
        <v>478</v>
      </c>
      <c r="AT74" s="151" t="s">
        <v>686</v>
      </c>
    </row>
    <row r="75" spans="2:46" ht="17.25" customHeight="1" x14ac:dyDescent="0.3">
      <c r="B75" s="150" t="s">
        <v>479</v>
      </c>
      <c r="C75" s="151" t="s">
        <v>480</v>
      </c>
      <c r="D75" s="151" t="s">
        <v>481</v>
      </c>
      <c r="E75" s="151" t="s">
        <v>482</v>
      </c>
      <c r="G75" s="151" t="s">
        <v>484</v>
      </c>
      <c r="H75" s="151" t="s">
        <v>485</v>
      </c>
      <c r="I75" s="151" t="s">
        <v>486</v>
      </c>
      <c r="J75" s="151" t="s">
        <v>483</v>
      </c>
      <c r="K75" s="151" t="s">
        <v>487</v>
      </c>
      <c r="L75" s="151" t="s">
        <v>699</v>
      </c>
      <c r="M75" s="151" t="s">
        <v>699</v>
      </c>
      <c r="N75" s="151" t="s">
        <v>488</v>
      </c>
      <c r="O75" s="151" t="s">
        <v>489</v>
      </c>
      <c r="P75" s="151" t="s">
        <v>490</v>
      </c>
      <c r="Q75" s="151" t="s">
        <v>491</v>
      </c>
      <c r="R75" s="151" t="s">
        <v>492</v>
      </c>
      <c r="S75" s="151" t="s">
        <v>493</v>
      </c>
      <c r="T75" s="151" t="s">
        <v>494</v>
      </c>
      <c r="U75" s="151" t="s">
        <v>495</v>
      </c>
      <c r="V75" s="151" t="s">
        <v>496</v>
      </c>
      <c r="W75" s="151" t="s">
        <v>497</v>
      </c>
      <c r="X75" s="151" t="s">
        <v>497</v>
      </c>
      <c r="Y75" s="151" t="s">
        <v>498</v>
      </c>
      <c r="AA75" s="151" t="s">
        <v>490</v>
      </c>
      <c r="AB75" s="151" t="s">
        <v>490</v>
      </c>
      <c r="AC75" s="151" t="s">
        <v>499</v>
      </c>
      <c r="AD75" s="151" t="s">
        <v>500</v>
      </c>
      <c r="AE75" s="151" t="s">
        <v>501</v>
      </c>
      <c r="AF75" s="151" t="s">
        <v>502</v>
      </c>
      <c r="AG75" s="151" t="s">
        <v>503</v>
      </c>
      <c r="AH75" s="151" t="s">
        <v>504</v>
      </c>
      <c r="AI75" s="151" t="s">
        <v>505</v>
      </c>
      <c r="AK75" s="151" t="s">
        <v>506</v>
      </c>
      <c r="AL75" s="151" t="s">
        <v>506</v>
      </c>
      <c r="AM75" s="151" t="s">
        <v>507</v>
      </c>
      <c r="AN75" s="151" t="s">
        <v>507</v>
      </c>
      <c r="AO75" s="151" t="s">
        <v>507</v>
      </c>
      <c r="AP75" s="151" t="s">
        <v>508</v>
      </c>
      <c r="AR75" s="151" t="s">
        <v>509</v>
      </c>
      <c r="AS75" s="151" t="s">
        <v>510</v>
      </c>
      <c r="AT75" s="151" t="s">
        <v>687</v>
      </c>
    </row>
    <row r="76" spans="2:46" ht="17.25" customHeight="1" x14ac:dyDescent="0.3">
      <c r="B76" s="150" t="s">
        <v>511</v>
      </c>
      <c r="C76" s="151" t="s">
        <v>512</v>
      </c>
      <c r="D76" s="151" t="s">
        <v>513</v>
      </c>
      <c r="E76" s="151" t="s">
        <v>513</v>
      </c>
      <c r="G76" s="151" t="s">
        <v>515</v>
      </c>
      <c r="H76" s="151" t="s">
        <v>515</v>
      </c>
      <c r="I76" s="151" t="s">
        <v>514</v>
      </c>
      <c r="J76" s="151" t="s">
        <v>516</v>
      </c>
      <c r="K76" s="151" t="s">
        <v>514</v>
      </c>
      <c r="L76" s="151" t="s">
        <v>514</v>
      </c>
      <c r="M76" s="151" t="s">
        <v>514</v>
      </c>
      <c r="N76" s="151" t="s">
        <v>514</v>
      </c>
      <c r="O76" s="151" t="s">
        <v>514</v>
      </c>
      <c r="P76" s="151" t="s">
        <v>514</v>
      </c>
      <c r="Q76" s="151" t="s">
        <v>514</v>
      </c>
      <c r="R76" s="151" t="s">
        <v>512</v>
      </c>
      <c r="S76" s="151" t="s">
        <v>512</v>
      </c>
      <c r="T76" s="151" t="s">
        <v>512</v>
      </c>
      <c r="U76" s="151" t="s">
        <v>512</v>
      </c>
      <c r="V76" s="151" t="s">
        <v>346</v>
      </c>
      <c r="W76" s="151" t="s">
        <v>517</v>
      </c>
      <c r="X76" s="151" t="s">
        <v>517</v>
      </c>
      <c r="Y76" s="151" t="s">
        <v>518</v>
      </c>
      <c r="AA76" s="151" t="s">
        <v>512</v>
      </c>
      <c r="AB76" s="151" t="s">
        <v>512</v>
      </c>
      <c r="AC76" s="151" t="s">
        <v>519</v>
      </c>
      <c r="AD76" s="151" t="s">
        <v>519</v>
      </c>
      <c r="AE76" s="151" t="s">
        <v>519</v>
      </c>
      <c r="AF76" s="151" t="s">
        <v>512</v>
      </c>
      <c r="AG76" s="151" t="s">
        <v>512</v>
      </c>
      <c r="AH76" s="151" t="s">
        <v>520</v>
      </c>
      <c r="AI76" s="151" t="s">
        <v>517</v>
      </c>
      <c r="AK76" s="151" t="s">
        <v>514</v>
      </c>
      <c r="AL76" s="151" t="s">
        <v>514</v>
      </c>
      <c r="AM76" s="151" t="s">
        <v>514</v>
      </c>
      <c r="AN76" s="151" t="s">
        <v>514</v>
      </c>
      <c r="AO76" s="151" t="s">
        <v>514</v>
      </c>
      <c r="AP76" s="151" t="s">
        <v>514</v>
      </c>
      <c r="AR76" s="151" t="s">
        <v>521</v>
      </c>
      <c r="AS76" s="151" t="s">
        <v>521</v>
      </c>
      <c r="AT76" s="151" t="s">
        <v>521</v>
      </c>
    </row>
    <row r="77" spans="2:46" ht="17.25" customHeight="1" x14ac:dyDescent="0.3">
      <c r="B77" s="150" t="s">
        <v>522</v>
      </c>
      <c r="C77" s="151" t="s">
        <v>523</v>
      </c>
      <c r="D77" s="151" t="s">
        <v>524</v>
      </c>
      <c r="E77" s="151" t="s">
        <v>524</v>
      </c>
      <c r="G77" s="151" t="s">
        <v>526</v>
      </c>
      <c r="H77" s="151" t="s">
        <v>526</v>
      </c>
      <c r="I77" s="151" t="s">
        <v>527</v>
      </c>
      <c r="J77" s="151" t="s">
        <v>528</v>
      </c>
      <c r="K77" s="151" t="s">
        <v>529</v>
      </c>
      <c r="L77" s="151" t="s">
        <v>530</v>
      </c>
      <c r="M77" s="151" t="s">
        <v>530</v>
      </c>
      <c r="N77" s="151" t="s">
        <v>531</v>
      </c>
      <c r="O77" s="151" t="s">
        <v>525</v>
      </c>
      <c r="P77" s="151" t="s">
        <v>532</v>
      </c>
      <c r="Q77" s="151" t="s">
        <v>525</v>
      </c>
      <c r="R77" s="151" t="s">
        <v>533</v>
      </c>
      <c r="S77" s="151" t="s">
        <v>534</v>
      </c>
      <c r="T77" s="151" t="s">
        <v>535</v>
      </c>
      <c r="U77" s="151" t="s">
        <v>536</v>
      </c>
      <c r="V77" s="151" t="s">
        <v>346</v>
      </c>
      <c r="W77" s="151" t="s">
        <v>537</v>
      </c>
      <c r="X77" s="151" t="s">
        <v>537</v>
      </c>
      <c r="Y77" s="151" t="s">
        <v>538</v>
      </c>
      <c r="AA77" s="151" t="s">
        <v>539</v>
      </c>
      <c r="AB77" s="151" t="s">
        <v>539</v>
      </c>
      <c r="AC77" s="151" t="s">
        <v>519</v>
      </c>
      <c r="AD77" s="151" t="s">
        <v>519</v>
      </c>
      <c r="AE77" s="151" t="s">
        <v>540</v>
      </c>
      <c r="AF77" s="151" t="s">
        <v>541</v>
      </c>
      <c r="AG77" s="151" t="s">
        <v>542</v>
      </c>
      <c r="AH77" s="151" t="s">
        <v>543</v>
      </c>
      <c r="AI77" s="151" t="s">
        <v>544</v>
      </c>
      <c r="AK77" s="151" t="s">
        <v>545</v>
      </c>
      <c r="AL77" s="151" t="s">
        <v>545</v>
      </c>
      <c r="AM77" s="151" t="s">
        <v>545</v>
      </c>
      <c r="AN77" s="151" t="s">
        <v>545</v>
      </c>
      <c r="AO77" s="151" t="s">
        <v>545</v>
      </c>
      <c r="AP77" s="151" t="s">
        <v>546</v>
      </c>
      <c r="AR77" s="151" t="s">
        <v>547</v>
      </c>
      <c r="AS77" s="151" t="s">
        <v>548</v>
      </c>
      <c r="AT77" s="151" t="s">
        <v>547</v>
      </c>
    </row>
    <row r="78" spans="2:46" ht="17.25" customHeight="1" x14ac:dyDescent="0.3">
      <c r="B78" s="150" t="s">
        <v>549</v>
      </c>
      <c r="C78" s="151" t="s">
        <v>550</v>
      </c>
      <c r="D78" s="151" t="s">
        <v>550</v>
      </c>
      <c r="E78" s="151" t="s">
        <v>550</v>
      </c>
      <c r="G78" s="151" t="s">
        <v>550</v>
      </c>
      <c r="H78" s="151" t="s">
        <v>550</v>
      </c>
      <c r="I78" s="151" t="s">
        <v>550</v>
      </c>
      <c r="J78" s="151" t="s">
        <v>550</v>
      </c>
      <c r="K78" s="151" t="s">
        <v>550</v>
      </c>
      <c r="L78" s="151" t="s">
        <v>550</v>
      </c>
      <c r="M78" s="151" t="s">
        <v>550</v>
      </c>
      <c r="N78" s="151" t="s">
        <v>550</v>
      </c>
      <c r="O78" s="151" t="s">
        <v>550</v>
      </c>
      <c r="P78" s="151" t="s">
        <v>550</v>
      </c>
      <c r="Q78" s="151" t="s">
        <v>550</v>
      </c>
      <c r="R78" s="151" t="s">
        <v>550</v>
      </c>
      <c r="S78" s="151" t="s">
        <v>550</v>
      </c>
      <c r="T78" s="151" t="s">
        <v>550</v>
      </c>
      <c r="U78" s="151" t="s">
        <v>550</v>
      </c>
      <c r="V78" s="151" t="s">
        <v>550</v>
      </c>
      <c r="W78" s="151" t="s">
        <v>550</v>
      </c>
      <c r="X78" s="151" t="s">
        <v>550</v>
      </c>
      <c r="Y78" s="151" t="s">
        <v>550</v>
      </c>
      <c r="AA78" s="151" t="s">
        <v>550</v>
      </c>
      <c r="AB78" s="151" t="s">
        <v>550</v>
      </c>
      <c r="AC78" s="151" t="s">
        <v>551</v>
      </c>
      <c r="AD78" s="151" t="s">
        <v>551</v>
      </c>
      <c r="AE78" s="151" t="s">
        <v>550</v>
      </c>
      <c r="AF78" s="151" t="s">
        <v>550</v>
      </c>
      <c r="AG78" s="151" t="s">
        <v>550</v>
      </c>
      <c r="AH78" s="151" t="s">
        <v>550</v>
      </c>
      <c r="AI78" s="151" t="s">
        <v>550</v>
      </c>
      <c r="AK78" s="151" t="s">
        <v>550</v>
      </c>
      <c r="AL78" s="151" t="s">
        <v>550</v>
      </c>
      <c r="AM78" s="151" t="s">
        <v>550</v>
      </c>
      <c r="AN78" s="151" t="s">
        <v>550</v>
      </c>
      <c r="AO78" s="151" t="s">
        <v>550</v>
      </c>
      <c r="AP78" s="151" t="s">
        <v>550</v>
      </c>
      <c r="AR78" s="151" t="s">
        <v>552</v>
      </c>
      <c r="AS78" s="151" t="s">
        <v>552</v>
      </c>
      <c r="AT78" s="151" t="s">
        <v>552</v>
      </c>
    </row>
    <row r="79" spans="2:46" ht="17.25" customHeight="1" x14ac:dyDescent="0.3">
      <c r="B79" s="150" t="s">
        <v>553</v>
      </c>
      <c r="C79" s="151" t="s">
        <v>554</v>
      </c>
      <c r="D79" s="151" t="s">
        <v>555</v>
      </c>
      <c r="E79" s="151" t="s">
        <v>555</v>
      </c>
      <c r="G79" s="151" t="s">
        <v>554</v>
      </c>
      <c r="H79" s="151" t="s">
        <v>554</v>
      </c>
      <c r="I79" s="151" t="s">
        <v>554</v>
      </c>
      <c r="J79" s="151" t="s">
        <v>555</v>
      </c>
      <c r="K79" s="151" t="s">
        <v>554</v>
      </c>
      <c r="L79" s="151" t="s">
        <v>554</v>
      </c>
      <c r="M79" s="151" t="s">
        <v>554</v>
      </c>
      <c r="N79" s="151" t="s">
        <v>555</v>
      </c>
      <c r="O79" s="151" t="s">
        <v>554</v>
      </c>
      <c r="P79" s="151" t="s">
        <v>554</v>
      </c>
      <c r="Q79" s="151" t="s">
        <v>554</v>
      </c>
      <c r="R79" s="151" t="s">
        <v>555</v>
      </c>
      <c r="S79" s="151" t="s">
        <v>555</v>
      </c>
      <c r="T79" s="151" t="s">
        <v>554</v>
      </c>
      <c r="U79" s="151" t="s">
        <v>555</v>
      </c>
      <c r="V79" s="151" t="s">
        <v>554</v>
      </c>
      <c r="W79" s="151" t="s">
        <v>554</v>
      </c>
      <c r="X79" s="151" t="s">
        <v>554</v>
      </c>
      <c r="Y79" s="151" t="s">
        <v>554</v>
      </c>
      <c r="AA79" s="151" t="s">
        <v>554</v>
      </c>
      <c r="AB79" s="151" t="s">
        <v>554</v>
      </c>
      <c r="AC79" s="151" t="s">
        <v>554</v>
      </c>
      <c r="AD79" s="151" t="s">
        <v>554</v>
      </c>
      <c r="AE79" s="151" t="s">
        <v>554</v>
      </c>
      <c r="AF79" s="151" t="s">
        <v>554</v>
      </c>
      <c r="AG79" s="151" t="s">
        <v>554</v>
      </c>
      <c r="AH79" s="151" t="s">
        <v>554</v>
      </c>
      <c r="AI79" s="151" t="s">
        <v>554</v>
      </c>
      <c r="AK79" s="151" t="s">
        <v>556</v>
      </c>
      <c r="AL79" s="151" t="s">
        <v>556</v>
      </c>
      <c r="AM79" s="151" t="s">
        <v>556</v>
      </c>
      <c r="AN79" s="151" t="s">
        <v>556</v>
      </c>
      <c r="AO79" s="151" t="s">
        <v>556</v>
      </c>
      <c r="AP79" s="151" t="s">
        <v>556</v>
      </c>
      <c r="AR79" s="151" t="s">
        <v>555</v>
      </c>
      <c r="AS79" s="151" t="s">
        <v>555</v>
      </c>
      <c r="AT79" s="151" t="s">
        <v>555</v>
      </c>
    </row>
    <row r="80" spans="2:46" ht="9" customHeight="1" x14ac:dyDescent="0.3">
      <c r="B80" s="167"/>
      <c r="C80" s="168"/>
      <c r="D80" s="168"/>
      <c r="E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AA80" s="168"/>
      <c r="AB80" s="168"/>
      <c r="AC80" s="168"/>
      <c r="AD80" s="168"/>
      <c r="AE80" s="168"/>
      <c r="AF80" s="168"/>
      <c r="AG80" s="168"/>
      <c r="AH80" s="148"/>
      <c r="AI80" s="148"/>
      <c r="AK80" s="168"/>
      <c r="AL80" s="168"/>
      <c r="AM80" s="168"/>
      <c r="AN80" s="168"/>
      <c r="AO80" s="168"/>
      <c r="AP80" s="168"/>
      <c r="AR80" s="168"/>
      <c r="AS80" s="168"/>
      <c r="AT80" s="168"/>
    </row>
    <row r="81" spans="2:47" ht="17.25" customHeight="1" x14ac:dyDescent="0.3">
      <c r="B81" s="158" t="s">
        <v>557</v>
      </c>
      <c r="C81" s="158"/>
      <c r="D81" s="158"/>
      <c r="E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AA81" s="158"/>
      <c r="AB81" s="158"/>
      <c r="AC81" s="158"/>
      <c r="AD81" s="158"/>
      <c r="AE81" s="158"/>
      <c r="AF81" s="158"/>
      <c r="AG81" s="158"/>
      <c r="AH81" s="169"/>
      <c r="AI81" s="169"/>
      <c r="AK81" s="158"/>
      <c r="AL81" s="158"/>
      <c r="AM81" s="158"/>
      <c r="AN81" s="158"/>
      <c r="AO81" s="158"/>
      <c r="AP81" s="158"/>
      <c r="AR81" s="158"/>
      <c r="AS81" s="158"/>
      <c r="AT81" s="158"/>
    </row>
    <row r="82" spans="2:47" ht="14.25" customHeight="1" outlineLevel="1" x14ac:dyDescent="0.3">
      <c r="B82" s="170">
        <v>1</v>
      </c>
      <c r="C82" s="151" t="s">
        <v>558</v>
      </c>
      <c r="D82" s="151" t="s">
        <v>558</v>
      </c>
      <c r="E82" s="151" t="s">
        <v>558</v>
      </c>
      <c r="G82" s="151" t="s">
        <v>558</v>
      </c>
      <c r="H82" s="151" t="s">
        <v>558</v>
      </c>
      <c r="I82" s="151" t="s">
        <v>558</v>
      </c>
      <c r="J82" s="151" t="s">
        <v>558</v>
      </c>
      <c r="K82" s="151" t="s">
        <v>558</v>
      </c>
      <c r="L82" s="151" t="s">
        <v>558</v>
      </c>
      <c r="M82" s="151" t="s">
        <v>558</v>
      </c>
      <c r="N82" s="151" t="s">
        <v>558</v>
      </c>
      <c r="O82" s="151" t="s">
        <v>558</v>
      </c>
      <c r="P82" s="151" t="s">
        <v>558</v>
      </c>
      <c r="Q82" s="151" t="s">
        <v>558</v>
      </c>
      <c r="R82" s="151" t="s">
        <v>558</v>
      </c>
      <c r="S82" s="151" t="s">
        <v>558</v>
      </c>
      <c r="T82" s="151" t="s">
        <v>558</v>
      </c>
      <c r="U82" s="151" t="s">
        <v>558</v>
      </c>
      <c r="V82" s="151" t="s">
        <v>558</v>
      </c>
      <c r="W82" s="151" t="s">
        <v>558</v>
      </c>
      <c r="X82" s="151" t="s">
        <v>558</v>
      </c>
      <c r="Y82" s="151" t="s">
        <v>558</v>
      </c>
      <c r="AA82" s="151" t="s">
        <v>558</v>
      </c>
      <c r="AB82" s="151" t="s">
        <v>558</v>
      </c>
      <c r="AC82" s="151" t="s">
        <v>558</v>
      </c>
      <c r="AD82" s="151" t="s">
        <v>558</v>
      </c>
      <c r="AE82" s="151" t="s">
        <v>558</v>
      </c>
      <c r="AF82" s="151" t="s">
        <v>558</v>
      </c>
      <c r="AG82" s="151" t="s">
        <v>558</v>
      </c>
      <c r="AH82" s="151" t="s">
        <v>558</v>
      </c>
      <c r="AI82" s="151" t="s">
        <v>558</v>
      </c>
      <c r="AK82" s="151" t="s">
        <v>688</v>
      </c>
      <c r="AL82" s="151" t="s">
        <v>688</v>
      </c>
      <c r="AM82" s="151" t="s">
        <v>688</v>
      </c>
      <c r="AN82" s="151" t="s">
        <v>688</v>
      </c>
      <c r="AO82" s="151" t="s">
        <v>688</v>
      </c>
      <c r="AP82" s="151" t="s">
        <v>688</v>
      </c>
      <c r="AR82" s="151" t="s">
        <v>559</v>
      </c>
      <c r="AS82" s="151" t="s">
        <v>559</v>
      </c>
      <c r="AT82" s="151" t="s">
        <v>559</v>
      </c>
    </row>
    <row r="83" spans="2:47" ht="14.25" customHeight="1" outlineLevel="1" x14ac:dyDescent="0.3">
      <c r="B83" s="170">
        <v>2</v>
      </c>
      <c r="C83" s="151" t="s">
        <v>560</v>
      </c>
      <c r="D83" s="151" t="s">
        <v>560</v>
      </c>
      <c r="E83" s="151" t="s">
        <v>560</v>
      </c>
      <c r="G83" s="151" t="s">
        <v>560</v>
      </c>
      <c r="H83" s="151" t="s">
        <v>560</v>
      </c>
      <c r="I83" s="151" t="s">
        <v>560</v>
      </c>
      <c r="J83" s="151" t="s">
        <v>560</v>
      </c>
      <c r="K83" s="151" t="s">
        <v>560</v>
      </c>
      <c r="L83" s="151" t="s">
        <v>560</v>
      </c>
      <c r="M83" s="151" t="s">
        <v>560</v>
      </c>
      <c r="N83" s="151" t="s">
        <v>560</v>
      </c>
      <c r="O83" s="151" t="s">
        <v>560</v>
      </c>
      <c r="P83" s="151" t="s">
        <v>560</v>
      </c>
      <c r="Q83" s="151" t="s">
        <v>560</v>
      </c>
      <c r="R83" s="151" t="s">
        <v>560</v>
      </c>
      <c r="S83" s="151" t="s">
        <v>560</v>
      </c>
      <c r="T83" s="151" t="s">
        <v>560</v>
      </c>
      <c r="U83" s="151" t="s">
        <v>560</v>
      </c>
      <c r="V83" s="151" t="s">
        <v>560</v>
      </c>
      <c r="W83" s="151" t="s">
        <v>560</v>
      </c>
      <c r="X83" s="151" t="s">
        <v>560</v>
      </c>
      <c r="Y83" s="151" t="s">
        <v>560</v>
      </c>
      <c r="AA83" s="151" t="s">
        <v>560</v>
      </c>
      <c r="AB83" s="151" t="s">
        <v>560</v>
      </c>
      <c r="AC83" s="151" t="s">
        <v>560</v>
      </c>
      <c r="AD83" s="151" t="s">
        <v>560</v>
      </c>
      <c r="AE83" s="151" t="s">
        <v>560</v>
      </c>
      <c r="AF83" s="151" t="s">
        <v>560</v>
      </c>
      <c r="AG83" s="151" t="s">
        <v>560</v>
      </c>
      <c r="AH83" s="151" t="s">
        <v>560</v>
      </c>
      <c r="AI83" s="151" t="s">
        <v>560</v>
      </c>
      <c r="AK83" s="151" t="s">
        <v>689</v>
      </c>
      <c r="AL83" s="151" t="s">
        <v>689</v>
      </c>
      <c r="AM83" s="151" t="s">
        <v>689</v>
      </c>
      <c r="AN83" s="151" t="s">
        <v>689</v>
      </c>
      <c r="AO83" s="151" t="s">
        <v>689</v>
      </c>
      <c r="AP83" s="151" t="s">
        <v>689</v>
      </c>
      <c r="AR83" s="151" t="s">
        <v>560</v>
      </c>
      <c r="AS83" s="151" t="s">
        <v>560</v>
      </c>
      <c r="AT83" s="151" t="s">
        <v>560</v>
      </c>
    </row>
    <row r="84" spans="2:47" ht="14.25" customHeight="1" outlineLevel="1" x14ac:dyDescent="0.3">
      <c r="B84" s="170">
        <v>3</v>
      </c>
      <c r="C84" s="151" t="s">
        <v>561</v>
      </c>
      <c r="D84" s="151" t="s">
        <v>562</v>
      </c>
      <c r="E84" s="151" t="s">
        <v>561</v>
      </c>
      <c r="G84" s="151" t="s">
        <v>561</v>
      </c>
      <c r="H84" s="151" t="s">
        <v>561</v>
      </c>
      <c r="I84" s="151" t="s">
        <v>561</v>
      </c>
      <c r="J84" s="151" t="s">
        <v>561</v>
      </c>
      <c r="K84" s="151" t="s">
        <v>561</v>
      </c>
      <c r="L84" s="151" t="s">
        <v>561</v>
      </c>
      <c r="M84" s="151" t="s">
        <v>561</v>
      </c>
      <c r="N84" s="151" t="s">
        <v>561</v>
      </c>
      <c r="O84" s="151" t="s">
        <v>561</v>
      </c>
      <c r="P84" s="151" t="s">
        <v>561</v>
      </c>
      <c r="Q84" s="151" t="s">
        <v>561</v>
      </c>
      <c r="R84" s="151" t="s">
        <v>561</v>
      </c>
      <c r="S84" s="151" t="s">
        <v>561</v>
      </c>
      <c r="T84" s="151" t="s">
        <v>563</v>
      </c>
      <c r="U84" s="151" t="s">
        <v>561</v>
      </c>
      <c r="V84" s="151" t="s">
        <v>563</v>
      </c>
      <c r="W84" s="151" t="s">
        <v>563</v>
      </c>
      <c r="X84" s="151" t="s">
        <v>563</v>
      </c>
      <c r="Y84" s="151" t="s">
        <v>563</v>
      </c>
      <c r="AA84" s="151" t="s">
        <v>564</v>
      </c>
      <c r="AB84" s="151" t="s">
        <v>564</v>
      </c>
      <c r="AC84" s="151" t="s">
        <v>564</v>
      </c>
      <c r="AD84" s="151" t="s">
        <v>564</v>
      </c>
      <c r="AE84" s="151" t="s">
        <v>564</v>
      </c>
      <c r="AF84" s="151" t="s">
        <v>564</v>
      </c>
      <c r="AG84" s="151" t="s">
        <v>564</v>
      </c>
      <c r="AH84" s="151" t="s">
        <v>564</v>
      </c>
      <c r="AI84" s="151" t="s">
        <v>564</v>
      </c>
      <c r="AK84" s="151" t="s">
        <v>690</v>
      </c>
      <c r="AL84" s="151" t="s">
        <v>690</v>
      </c>
      <c r="AM84" s="151" t="s">
        <v>690</v>
      </c>
      <c r="AN84" s="151" t="s">
        <v>690</v>
      </c>
      <c r="AO84" s="151" t="s">
        <v>690</v>
      </c>
      <c r="AP84" s="151" t="s">
        <v>690</v>
      </c>
      <c r="AR84" s="151" t="s">
        <v>565</v>
      </c>
      <c r="AS84" s="151" t="s">
        <v>565</v>
      </c>
      <c r="AT84" s="151" t="s">
        <v>565</v>
      </c>
    </row>
    <row r="85" spans="2:47" ht="14.25" customHeight="1" outlineLevel="1" x14ac:dyDescent="0.3">
      <c r="B85" s="170">
        <v>4</v>
      </c>
      <c r="C85" s="151" t="s">
        <v>566</v>
      </c>
      <c r="D85" s="151" t="s">
        <v>567</v>
      </c>
      <c r="E85" s="151" t="s">
        <v>566</v>
      </c>
      <c r="G85" s="151" t="s">
        <v>569</v>
      </c>
      <c r="H85" s="151" t="s">
        <v>569</v>
      </c>
      <c r="I85" s="151" t="s">
        <v>569</v>
      </c>
      <c r="J85" s="151" t="s">
        <v>569</v>
      </c>
      <c r="K85" s="151" t="s">
        <v>569</v>
      </c>
      <c r="L85" s="151" t="s">
        <v>571</v>
      </c>
      <c r="M85" s="151" t="s">
        <v>571</v>
      </c>
      <c r="N85" s="151" t="s">
        <v>569</v>
      </c>
      <c r="O85" s="151" t="s">
        <v>569</v>
      </c>
      <c r="P85" s="151" t="s">
        <v>570</v>
      </c>
      <c r="Q85" s="151" t="s">
        <v>570</v>
      </c>
      <c r="R85" s="151" t="s">
        <v>569</v>
      </c>
      <c r="S85" s="151" t="s">
        <v>568</v>
      </c>
      <c r="T85" s="151" t="s">
        <v>572</v>
      </c>
      <c r="U85" s="151" t="s">
        <v>570</v>
      </c>
      <c r="V85" s="151" t="s">
        <v>572</v>
      </c>
      <c r="W85" s="151" t="s">
        <v>572</v>
      </c>
      <c r="X85" s="151" t="s">
        <v>572</v>
      </c>
      <c r="Y85" s="151" t="s">
        <v>572</v>
      </c>
      <c r="AA85" s="151" t="s">
        <v>561</v>
      </c>
      <c r="AB85" s="151" t="s">
        <v>561</v>
      </c>
      <c r="AC85" s="151" t="s">
        <v>561</v>
      </c>
      <c r="AD85" s="151" t="s">
        <v>561</v>
      </c>
      <c r="AE85" s="151" t="s">
        <v>561</v>
      </c>
      <c r="AF85" s="151" t="s">
        <v>561</v>
      </c>
      <c r="AG85" s="151" t="s">
        <v>561</v>
      </c>
      <c r="AH85" s="151" t="s">
        <v>561</v>
      </c>
      <c r="AI85" s="151" t="s">
        <v>561</v>
      </c>
      <c r="AK85" s="151" t="s">
        <v>691</v>
      </c>
      <c r="AL85" s="151" t="s">
        <v>691</v>
      </c>
      <c r="AM85" s="151" t="s">
        <v>691</v>
      </c>
      <c r="AN85" s="151" t="s">
        <v>691</v>
      </c>
      <c r="AO85" s="151" t="s">
        <v>691</v>
      </c>
      <c r="AP85" s="151" t="s">
        <v>691</v>
      </c>
      <c r="AR85" s="151" t="s">
        <v>573</v>
      </c>
      <c r="AS85" s="151" t="s">
        <v>573</v>
      </c>
      <c r="AT85" s="151" t="s">
        <v>573</v>
      </c>
    </row>
    <row r="86" spans="2:47" ht="14.25" customHeight="1" outlineLevel="1" x14ac:dyDescent="0.3">
      <c r="B86" s="170">
        <v>5</v>
      </c>
      <c r="C86" s="151"/>
      <c r="D86" s="151"/>
      <c r="E86" s="151"/>
      <c r="G86" s="151" t="s">
        <v>574</v>
      </c>
      <c r="H86" s="151" t="s">
        <v>574</v>
      </c>
      <c r="I86" s="151" t="s">
        <v>574</v>
      </c>
      <c r="J86" s="151" t="s">
        <v>575</v>
      </c>
      <c r="K86" s="151" t="s">
        <v>574</v>
      </c>
      <c r="L86" s="151"/>
      <c r="M86" s="151"/>
      <c r="N86" s="151" t="s">
        <v>568</v>
      </c>
      <c r="O86" s="151" t="s">
        <v>574</v>
      </c>
      <c r="P86" s="151"/>
      <c r="Q86" s="151"/>
      <c r="R86" s="151" t="s">
        <v>574</v>
      </c>
      <c r="S86" s="151" t="s">
        <v>574</v>
      </c>
      <c r="T86" s="151"/>
      <c r="U86" s="151" t="s">
        <v>566</v>
      </c>
      <c r="V86" s="151"/>
      <c r="W86" s="151"/>
      <c r="X86" s="151"/>
      <c r="Y86" s="151"/>
      <c r="AA86" s="151" t="s">
        <v>569</v>
      </c>
      <c r="AB86" s="151" t="s">
        <v>570</v>
      </c>
      <c r="AC86" s="151" t="s">
        <v>569</v>
      </c>
      <c r="AD86" s="151" t="s">
        <v>570</v>
      </c>
      <c r="AE86" s="151" t="s">
        <v>576</v>
      </c>
      <c r="AF86" s="151" t="s">
        <v>569</v>
      </c>
      <c r="AG86" s="151" t="s">
        <v>570</v>
      </c>
      <c r="AH86" s="151" t="s">
        <v>570</v>
      </c>
      <c r="AI86" s="151" t="s">
        <v>577</v>
      </c>
      <c r="AK86" s="151" t="s">
        <v>692</v>
      </c>
      <c r="AL86" s="151" t="s">
        <v>692</v>
      </c>
      <c r="AM86" s="151" t="s">
        <v>692</v>
      </c>
      <c r="AN86" s="151" t="s">
        <v>692</v>
      </c>
      <c r="AO86" s="151" t="s">
        <v>692</v>
      </c>
      <c r="AP86" s="151" t="s">
        <v>692</v>
      </c>
      <c r="AR86" s="151" t="s">
        <v>578</v>
      </c>
      <c r="AS86" s="151" t="s">
        <v>578</v>
      </c>
      <c r="AT86" s="151" t="s">
        <v>579</v>
      </c>
    </row>
    <row r="87" spans="2:47" ht="14.25" customHeight="1" outlineLevel="1" x14ac:dyDescent="0.3">
      <c r="B87" s="170">
        <v>6</v>
      </c>
      <c r="C87" s="151"/>
      <c r="D87" s="151"/>
      <c r="E87" s="151"/>
      <c r="G87" s="151"/>
      <c r="H87" s="151"/>
      <c r="I87" s="151"/>
      <c r="J87" s="151"/>
      <c r="K87" s="151"/>
      <c r="L87" s="151"/>
      <c r="M87" s="151"/>
      <c r="N87" s="151" t="s">
        <v>566</v>
      </c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AA87" s="151" t="s">
        <v>574</v>
      </c>
      <c r="AB87" s="151"/>
      <c r="AC87" s="151" t="s">
        <v>574</v>
      </c>
      <c r="AD87" s="151" t="s">
        <v>574</v>
      </c>
      <c r="AE87" s="151" t="s">
        <v>580</v>
      </c>
      <c r="AF87" s="151" t="s">
        <v>581</v>
      </c>
      <c r="AG87" s="151" t="s">
        <v>574</v>
      </c>
      <c r="AH87" s="151"/>
      <c r="AI87" s="151"/>
      <c r="AK87" s="151" t="s">
        <v>693</v>
      </c>
      <c r="AL87" s="151" t="s">
        <v>693</v>
      </c>
      <c r="AM87" s="151" t="s">
        <v>693</v>
      </c>
      <c r="AN87" s="151" t="s">
        <v>693</v>
      </c>
      <c r="AO87" s="151" t="s">
        <v>693</v>
      </c>
      <c r="AP87" s="151" t="s">
        <v>693</v>
      </c>
      <c r="AR87" s="151" t="s">
        <v>579</v>
      </c>
      <c r="AS87" s="151" t="s">
        <v>579</v>
      </c>
      <c r="AT87" s="151"/>
    </row>
    <row r="88" spans="2:47" ht="14.25" customHeight="1" outlineLevel="1" x14ac:dyDescent="0.3">
      <c r="B88" s="170">
        <v>7</v>
      </c>
      <c r="C88" s="151"/>
      <c r="D88" s="151"/>
      <c r="E88" s="151"/>
      <c r="G88" s="151"/>
      <c r="H88" s="151"/>
      <c r="I88" s="151"/>
      <c r="J88" s="151"/>
      <c r="K88" s="151"/>
      <c r="L88" s="151"/>
      <c r="M88" s="151"/>
      <c r="N88" s="151" t="s">
        <v>574</v>
      </c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AA88" s="151"/>
      <c r="AB88" s="151"/>
      <c r="AC88" s="151"/>
      <c r="AD88" s="151"/>
      <c r="AE88" s="151"/>
      <c r="AF88" s="151" t="s">
        <v>582</v>
      </c>
      <c r="AG88" s="151"/>
      <c r="AH88" s="151"/>
      <c r="AI88" s="151"/>
      <c r="AK88" s="151"/>
      <c r="AL88" s="151"/>
      <c r="AM88" s="151"/>
      <c r="AN88" s="151"/>
      <c r="AO88" s="151"/>
      <c r="AP88" s="151"/>
      <c r="AR88" s="151"/>
      <c r="AS88" s="151" t="s">
        <v>583</v>
      </c>
      <c r="AT88" s="151"/>
    </row>
    <row r="89" spans="2:47" ht="14.25" customHeight="1" outlineLevel="1" x14ac:dyDescent="0.3">
      <c r="B89" s="171">
        <v>8</v>
      </c>
      <c r="C89" s="151"/>
      <c r="D89" s="151"/>
      <c r="E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68"/>
      <c r="U89" s="168"/>
      <c r="V89" s="168"/>
      <c r="W89" s="168"/>
      <c r="X89" s="168"/>
      <c r="Y89" s="168"/>
      <c r="AA89" s="168"/>
      <c r="AB89" s="168"/>
      <c r="AC89" s="168"/>
      <c r="AD89" s="168"/>
      <c r="AE89" s="168"/>
      <c r="AF89" s="168"/>
      <c r="AG89" s="168"/>
      <c r="AH89" s="151"/>
      <c r="AI89" s="151"/>
      <c r="AK89" s="168"/>
      <c r="AL89" s="168"/>
      <c r="AM89" s="168"/>
      <c r="AN89" s="168"/>
      <c r="AO89" s="168"/>
      <c r="AP89" s="168"/>
      <c r="AR89" s="168"/>
      <c r="AS89" s="168"/>
      <c r="AT89" s="168"/>
    </row>
    <row r="90" spans="2:47" ht="17.25" customHeight="1" x14ac:dyDescent="0.3">
      <c r="B90" s="167"/>
      <c r="C90" s="168"/>
      <c r="D90" s="168"/>
      <c r="E90" s="168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68"/>
      <c r="U90" s="168"/>
      <c r="V90" s="168"/>
      <c r="W90" s="168"/>
      <c r="X90" s="168"/>
      <c r="Y90" s="168"/>
      <c r="AA90" s="168"/>
      <c r="AB90" s="168"/>
      <c r="AC90" s="168"/>
      <c r="AD90" s="168"/>
      <c r="AE90" s="168"/>
      <c r="AF90" s="168"/>
      <c r="AG90" s="168"/>
      <c r="AH90" s="148"/>
      <c r="AI90" s="148"/>
      <c r="AK90" s="168"/>
      <c r="AL90" s="168"/>
      <c r="AM90" s="168"/>
      <c r="AN90" s="168"/>
      <c r="AO90" s="168"/>
      <c r="AP90" s="168"/>
      <c r="AR90" s="168"/>
      <c r="AS90" s="168"/>
      <c r="AT90" s="168"/>
    </row>
    <row r="91" spans="2:47" s="158" customFormat="1" ht="22.5" customHeight="1" x14ac:dyDescent="0.3">
      <c r="B91" s="158" t="s">
        <v>584</v>
      </c>
      <c r="C91" s="157" t="s">
        <v>585</v>
      </c>
      <c r="D91" s="157" t="s">
        <v>585</v>
      </c>
      <c r="E91" s="157" t="s">
        <v>585</v>
      </c>
      <c r="F91" s="148"/>
      <c r="G91" s="157" t="s">
        <v>585</v>
      </c>
      <c r="H91" s="157" t="s">
        <v>585</v>
      </c>
      <c r="I91" s="157" t="s">
        <v>585</v>
      </c>
      <c r="J91" s="157" t="s">
        <v>585</v>
      </c>
      <c r="K91" s="157" t="s">
        <v>585</v>
      </c>
      <c r="L91" s="157" t="s">
        <v>585</v>
      </c>
      <c r="M91" s="157" t="s">
        <v>585</v>
      </c>
      <c r="N91" s="157" t="s">
        <v>585</v>
      </c>
      <c r="O91" s="157" t="s">
        <v>585</v>
      </c>
      <c r="P91" s="157" t="s">
        <v>585</v>
      </c>
      <c r="Q91" s="157" t="s">
        <v>585</v>
      </c>
      <c r="R91" s="157" t="s">
        <v>585</v>
      </c>
      <c r="S91" s="157" t="s">
        <v>585</v>
      </c>
      <c r="T91" s="157" t="s">
        <v>585</v>
      </c>
      <c r="U91" s="157" t="s">
        <v>585</v>
      </c>
      <c r="V91" s="157" t="s">
        <v>585</v>
      </c>
      <c r="W91" s="157" t="s">
        <v>585</v>
      </c>
      <c r="X91" s="157" t="s">
        <v>585</v>
      </c>
      <c r="Y91" s="157" t="s">
        <v>585</v>
      </c>
      <c r="Z91" s="116"/>
      <c r="AA91" s="157" t="s">
        <v>585</v>
      </c>
      <c r="AB91" s="157" t="s">
        <v>585</v>
      </c>
      <c r="AC91" s="157" t="s">
        <v>585</v>
      </c>
      <c r="AD91" s="157" t="s">
        <v>585</v>
      </c>
      <c r="AE91" s="157" t="s">
        <v>585</v>
      </c>
      <c r="AF91" s="157" t="s">
        <v>585</v>
      </c>
      <c r="AG91" s="157" t="s">
        <v>585</v>
      </c>
      <c r="AH91" s="157" t="s">
        <v>585</v>
      </c>
      <c r="AI91" s="157" t="s">
        <v>585</v>
      </c>
      <c r="AJ91" s="116"/>
      <c r="AK91" s="157" t="s">
        <v>585</v>
      </c>
      <c r="AL91" s="157" t="s">
        <v>585</v>
      </c>
      <c r="AM91" s="157" t="s">
        <v>585</v>
      </c>
      <c r="AN91" s="157" t="s">
        <v>585</v>
      </c>
      <c r="AO91" s="157" t="s">
        <v>585</v>
      </c>
      <c r="AP91" s="157" t="s">
        <v>585</v>
      </c>
      <c r="AQ91" s="116"/>
      <c r="AR91" s="157" t="s">
        <v>586</v>
      </c>
      <c r="AS91" s="157" t="s">
        <v>586</v>
      </c>
      <c r="AT91" s="157" t="s">
        <v>586</v>
      </c>
      <c r="AU91" s="116"/>
    </row>
    <row r="92" spans="2:47" ht="22.5" customHeight="1" x14ac:dyDescent="0.3">
      <c r="B92" s="150" t="s">
        <v>587</v>
      </c>
      <c r="C92" s="172" t="s">
        <v>588</v>
      </c>
      <c r="D92" s="172" t="s">
        <v>589</v>
      </c>
      <c r="E92" s="172" t="s">
        <v>590</v>
      </c>
      <c r="G92" s="151" t="s">
        <v>591</v>
      </c>
      <c r="H92" s="151" t="s">
        <v>592</v>
      </c>
      <c r="I92" s="151" t="s">
        <v>593</v>
      </c>
      <c r="J92" s="151" t="s">
        <v>594</v>
      </c>
      <c r="K92" s="151" t="s">
        <v>595</v>
      </c>
      <c r="L92" s="172" t="s">
        <v>596</v>
      </c>
      <c r="M92" s="172" t="s">
        <v>596</v>
      </c>
      <c r="N92" s="151" t="s">
        <v>597</v>
      </c>
      <c r="O92" s="151" t="s">
        <v>598</v>
      </c>
      <c r="P92" s="151" t="s">
        <v>599</v>
      </c>
      <c r="Q92" s="173" t="s">
        <v>600</v>
      </c>
      <c r="R92" s="151" t="s">
        <v>601</v>
      </c>
      <c r="S92" s="151" t="s">
        <v>602</v>
      </c>
      <c r="T92" s="172" t="s">
        <v>604</v>
      </c>
      <c r="U92" s="151" t="s">
        <v>603</v>
      </c>
      <c r="V92" s="151" t="s">
        <v>605</v>
      </c>
      <c r="W92" s="151" t="s">
        <v>606</v>
      </c>
      <c r="X92" s="151" t="s">
        <v>607</v>
      </c>
      <c r="Y92" s="151" t="s">
        <v>607</v>
      </c>
      <c r="AA92" s="151" t="s">
        <v>608</v>
      </c>
      <c r="AB92" s="172" t="s">
        <v>609</v>
      </c>
      <c r="AC92" s="151" t="s">
        <v>610</v>
      </c>
      <c r="AD92" s="151" t="s">
        <v>611</v>
      </c>
      <c r="AE92" s="172" t="s">
        <v>612</v>
      </c>
      <c r="AF92" s="151" t="s">
        <v>613</v>
      </c>
      <c r="AG92" s="151" t="s">
        <v>614</v>
      </c>
      <c r="AH92" s="174">
        <v>195713586733</v>
      </c>
      <c r="AI92" s="174">
        <v>195713047593</v>
      </c>
      <c r="AK92" s="151" t="s">
        <v>615</v>
      </c>
      <c r="AL92" s="151" t="s">
        <v>616</v>
      </c>
      <c r="AM92" s="151" t="s">
        <v>617</v>
      </c>
      <c r="AN92" s="151" t="s">
        <v>618</v>
      </c>
      <c r="AO92" s="151" t="s">
        <v>619</v>
      </c>
      <c r="AP92" s="151" t="s">
        <v>620</v>
      </c>
      <c r="AQ92" s="148"/>
      <c r="AR92" s="151" t="s">
        <v>621</v>
      </c>
      <c r="AS92" s="151" t="s">
        <v>622</v>
      </c>
      <c r="AT92" s="151" t="s">
        <v>697</v>
      </c>
    </row>
    <row r="93" spans="2:47" ht="22.5" customHeight="1" x14ac:dyDescent="0.3">
      <c r="B93" s="167" t="s">
        <v>623</v>
      </c>
      <c r="C93" s="175">
        <v>44990</v>
      </c>
      <c r="D93" s="175">
        <v>44990</v>
      </c>
      <c r="E93" s="175">
        <v>44985</v>
      </c>
      <c r="G93" s="175">
        <v>44742</v>
      </c>
      <c r="H93" s="175">
        <v>44742</v>
      </c>
      <c r="I93" s="175">
        <v>44742</v>
      </c>
      <c r="J93" s="175" t="s">
        <v>694</v>
      </c>
      <c r="K93" s="175" t="s">
        <v>695</v>
      </c>
      <c r="L93" s="175" t="s">
        <v>695</v>
      </c>
      <c r="M93" s="175" t="s">
        <v>695</v>
      </c>
      <c r="N93" s="175" t="s">
        <v>694</v>
      </c>
      <c r="O93" s="175">
        <v>44742</v>
      </c>
      <c r="P93" s="175">
        <v>44742</v>
      </c>
      <c r="Q93" s="175">
        <v>45107</v>
      </c>
      <c r="R93" s="175" t="s">
        <v>694</v>
      </c>
      <c r="S93" s="175">
        <v>44804</v>
      </c>
      <c r="T93" s="175">
        <v>44926</v>
      </c>
      <c r="U93" s="175" t="s">
        <v>694</v>
      </c>
      <c r="V93" s="175">
        <v>44926</v>
      </c>
      <c r="W93" s="175">
        <v>44926</v>
      </c>
      <c r="X93" s="175">
        <v>44926</v>
      </c>
      <c r="Y93" s="175" t="s">
        <v>694</v>
      </c>
      <c r="AA93" s="175">
        <v>44803</v>
      </c>
      <c r="AB93" s="175">
        <v>45046</v>
      </c>
      <c r="AC93" s="175">
        <v>44804</v>
      </c>
      <c r="AD93" s="175">
        <v>44865</v>
      </c>
      <c r="AE93" s="175">
        <v>45230</v>
      </c>
      <c r="AF93" s="175" t="s">
        <v>696</v>
      </c>
      <c r="AG93" s="175">
        <v>44804</v>
      </c>
      <c r="AH93" s="175">
        <v>45199</v>
      </c>
      <c r="AI93" s="175">
        <v>45199</v>
      </c>
      <c r="AK93" s="175" t="s">
        <v>209</v>
      </c>
      <c r="AL93" s="175" t="s">
        <v>209</v>
      </c>
      <c r="AM93" s="175" t="s">
        <v>209</v>
      </c>
      <c r="AN93" s="175" t="s">
        <v>209</v>
      </c>
      <c r="AO93" s="175" t="s">
        <v>209</v>
      </c>
      <c r="AP93" s="175" t="s">
        <v>209</v>
      </c>
      <c r="AR93" s="175" t="s">
        <v>694</v>
      </c>
      <c r="AS93" s="175" t="s">
        <v>694</v>
      </c>
      <c r="AT93" s="175">
        <v>45107</v>
      </c>
    </row>
    <row r="94" spans="2:47" ht="22.5" customHeight="1" x14ac:dyDescent="0.3">
      <c r="B94" s="158" t="s">
        <v>61</v>
      </c>
      <c r="C94" s="176">
        <v>44260</v>
      </c>
      <c r="D94" s="158"/>
      <c r="E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58"/>
      <c r="Y94" s="158"/>
      <c r="AA94" s="158"/>
      <c r="AB94" s="158"/>
      <c r="AC94" s="158"/>
      <c r="AD94" s="158"/>
      <c r="AE94" s="158"/>
      <c r="AF94" s="158"/>
      <c r="AG94" s="158"/>
      <c r="AH94" s="169"/>
      <c r="AI94" s="169"/>
      <c r="AK94" s="158"/>
      <c r="AL94" s="158"/>
      <c r="AM94" s="158"/>
      <c r="AN94" s="158"/>
      <c r="AO94" s="158"/>
      <c r="AP94" s="158"/>
      <c r="AR94" s="158"/>
      <c r="AS94" s="158"/>
      <c r="AT94" s="158"/>
    </row>
    <row r="95" spans="2:47" ht="22.5" customHeight="1" x14ac:dyDescent="0.3">
      <c r="B95" s="131" t="s">
        <v>65</v>
      </c>
      <c r="C95" s="132" t="s">
        <v>88</v>
      </c>
      <c r="D95" s="132" t="s">
        <v>88</v>
      </c>
      <c r="E95" s="132" t="s">
        <v>88</v>
      </c>
      <c r="G95" s="132" t="s">
        <v>88</v>
      </c>
      <c r="H95" s="132" t="s">
        <v>88</v>
      </c>
      <c r="I95" s="132" t="s">
        <v>88</v>
      </c>
      <c r="J95" s="132" t="s">
        <v>88</v>
      </c>
      <c r="K95" s="132" t="s">
        <v>88</v>
      </c>
      <c r="L95" s="132" t="s">
        <v>88</v>
      </c>
      <c r="M95" s="132" t="s">
        <v>88</v>
      </c>
      <c r="N95" s="132" t="s">
        <v>88</v>
      </c>
      <c r="O95" s="132" t="s">
        <v>88</v>
      </c>
      <c r="P95" s="132" t="s">
        <v>88</v>
      </c>
      <c r="Q95" s="132" t="s">
        <v>88</v>
      </c>
      <c r="R95" s="132" t="s">
        <v>88</v>
      </c>
      <c r="S95" s="132" t="s">
        <v>88</v>
      </c>
      <c r="T95" s="132" t="s">
        <v>88</v>
      </c>
      <c r="U95" s="132" t="s">
        <v>88</v>
      </c>
      <c r="V95" s="132" t="s">
        <v>88</v>
      </c>
      <c r="W95" s="132" t="s">
        <v>88</v>
      </c>
      <c r="X95" s="132" t="s">
        <v>88</v>
      </c>
      <c r="Y95" s="132" t="s">
        <v>88</v>
      </c>
      <c r="AA95" s="132" t="s">
        <v>88</v>
      </c>
      <c r="AB95" s="132" t="s">
        <v>88</v>
      </c>
      <c r="AC95" s="132" t="s">
        <v>88</v>
      </c>
      <c r="AD95" s="132" t="s">
        <v>88</v>
      </c>
      <c r="AE95" s="132" t="s">
        <v>88</v>
      </c>
      <c r="AF95" s="132" t="s">
        <v>88</v>
      </c>
      <c r="AG95" s="132" t="s">
        <v>88</v>
      </c>
      <c r="AH95" s="132" t="s">
        <v>88</v>
      </c>
      <c r="AI95" s="132" t="s">
        <v>88</v>
      </c>
      <c r="AK95" s="132" t="s">
        <v>88</v>
      </c>
      <c r="AL95" s="132" t="s">
        <v>88</v>
      </c>
      <c r="AM95" s="132" t="s">
        <v>88</v>
      </c>
      <c r="AN95" s="132" t="s">
        <v>88</v>
      </c>
      <c r="AO95" s="132" t="s">
        <v>88</v>
      </c>
      <c r="AP95" s="132" t="s">
        <v>88</v>
      </c>
      <c r="AR95" s="132" t="s">
        <v>88</v>
      </c>
      <c r="AS95" s="132" t="s">
        <v>88</v>
      </c>
      <c r="AT95" s="132" t="s">
        <v>88</v>
      </c>
    </row>
    <row r="96" spans="2:47" ht="22.5" customHeight="1" x14ac:dyDescent="0.3">
      <c r="B96" s="167" t="s">
        <v>624</v>
      </c>
      <c r="C96" s="151" t="s">
        <v>625</v>
      </c>
      <c r="D96" s="151" t="s">
        <v>626</v>
      </c>
      <c r="E96" s="151" t="s">
        <v>627</v>
      </c>
      <c r="G96" s="151" t="s">
        <v>629</v>
      </c>
      <c r="H96" s="151" t="s">
        <v>629</v>
      </c>
      <c r="I96" s="151" t="s">
        <v>630</v>
      </c>
      <c r="J96" s="151" t="s">
        <v>631</v>
      </c>
      <c r="K96" s="151" t="s">
        <v>632</v>
      </c>
      <c r="L96" s="151" t="s">
        <v>633</v>
      </c>
      <c r="M96" s="151" t="s">
        <v>633</v>
      </c>
      <c r="N96" s="151" t="s">
        <v>149</v>
      </c>
      <c r="O96" s="151" t="s">
        <v>631</v>
      </c>
      <c r="P96" s="151" t="s">
        <v>634</v>
      </c>
      <c r="Q96" s="151" t="s">
        <v>149</v>
      </c>
      <c r="R96" s="151" t="s">
        <v>162</v>
      </c>
      <c r="S96" s="151" t="s">
        <v>167</v>
      </c>
      <c r="T96" s="151" t="s">
        <v>169</v>
      </c>
      <c r="U96" s="151" t="s">
        <v>635</v>
      </c>
      <c r="V96" s="151" t="s">
        <v>169</v>
      </c>
      <c r="W96" s="151" t="s">
        <v>636</v>
      </c>
      <c r="X96" s="151" t="s">
        <v>636</v>
      </c>
      <c r="Y96" s="151" t="s">
        <v>628</v>
      </c>
      <c r="AA96" s="151" t="s">
        <v>634</v>
      </c>
      <c r="AB96" s="151" t="s">
        <v>634</v>
      </c>
      <c r="AC96" s="151" t="s">
        <v>631</v>
      </c>
      <c r="AD96" s="151" t="s">
        <v>631</v>
      </c>
      <c r="AE96" s="151" t="s">
        <v>167</v>
      </c>
      <c r="AF96" s="151" t="s">
        <v>169</v>
      </c>
      <c r="AG96" s="151" t="s">
        <v>167</v>
      </c>
      <c r="AH96" s="151" t="s">
        <v>167</v>
      </c>
      <c r="AI96" s="151" t="s">
        <v>637</v>
      </c>
      <c r="AK96" s="151" t="s">
        <v>149</v>
      </c>
      <c r="AL96" s="151" t="s">
        <v>149</v>
      </c>
      <c r="AM96" s="151" t="s">
        <v>162</v>
      </c>
      <c r="AN96" s="151" t="s">
        <v>162</v>
      </c>
      <c r="AO96" s="151" t="s">
        <v>162</v>
      </c>
      <c r="AP96" s="151" t="s">
        <v>162</v>
      </c>
      <c r="AR96" s="151" t="s">
        <v>253</v>
      </c>
      <c r="AS96" s="151" t="s">
        <v>638</v>
      </c>
      <c r="AT96" s="151" t="s">
        <v>638</v>
      </c>
    </row>
    <row r="97" spans="2:46" ht="45" customHeight="1" x14ac:dyDescent="0.3">
      <c r="B97" s="159" t="s">
        <v>639</v>
      </c>
      <c r="C97" s="159"/>
      <c r="D97" s="159"/>
      <c r="E97" s="159"/>
      <c r="F97" s="128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AA97" s="159"/>
      <c r="AB97" s="159"/>
      <c r="AC97" s="159"/>
      <c r="AD97" s="159"/>
      <c r="AE97" s="159"/>
      <c r="AF97" s="159"/>
      <c r="AG97" s="159"/>
      <c r="AH97" s="159"/>
      <c r="AI97" s="159"/>
      <c r="AK97" s="159"/>
      <c r="AL97" s="159"/>
      <c r="AM97" s="159"/>
      <c r="AN97" s="159"/>
      <c r="AO97" s="159"/>
      <c r="AP97" s="159"/>
      <c r="AR97" s="159"/>
      <c r="AS97" s="159"/>
      <c r="AT97" s="159"/>
    </row>
    <row r="98" spans="2:46" ht="22.5" customHeight="1" x14ac:dyDescent="0.3">
      <c r="B98" s="177" t="s">
        <v>640</v>
      </c>
      <c r="C98" s="177"/>
      <c r="D98" s="177"/>
      <c r="E98" s="177"/>
      <c r="F98" s="128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AA98" s="177"/>
      <c r="AB98" s="177"/>
      <c r="AC98" s="177"/>
      <c r="AD98" s="177"/>
      <c r="AE98" s="177"/>
      <c r="AF98" s="177"/>
      <c r="AG98" s="177"/>
      <c r="AH98" s="177"/>
      <c r="AI98" s="177"/>
      <c r="AK98" s="177"/>
      <c r="AL98" s="177"/>
      <c r="AM98" s="177"/>
      <c r="AN98" s="177"/>
      <c r="AO98" s="177"/>
      <c r="AP98" s="177"/>
      <c r="AR98" s="177"/>
      <c r="AS98" s="177"/>
      <c r="AT98" s="177"/>
    </row>
  </sheetData>
  <mergeCells count="10">
    <mergeCell ref="AD1:AG1"/>
    <mergeCell ref="AK1:AP1"/>
    <mergeCell ref="AR1:AT1"/>
    <mergeCell ref="A48:A52"/>
    <mergeCell ref="C1:E1"/>
    <mergeCell ref="G1:H1"/>
    <mergeCell ref="I1:P1"/>
    <mergeCell ref="R1:S1"/>
    <mergeCell ref="T1:X1"/>
    <mergeCell ref="AA1:AC1"/>
  </mergeCells>
  <hyperlinks>
    <hyperlink ref="C65" r:id="rId1" xr:uid="{23FF7EB0-1E48-4BF6-9222-ABE0016335F2}"/>
    <hyperlink ref="D65" r:id="rId2" xr:uid="{F6F307CC-BE7F-4BE2-A6F9-32C411937165}"/>
    <hyperlink ref="E65" r:id="rId3" xr:uid="{37527007-2717-42DE-8194-456AFF92D561}"/>
    <hyperlink ref="G65" r:id="rId4" xr:uid="{F48D3769-88F4-40D1-B3FD-6468BAEC21E6}"/>
    <hyperlink ref="H65" r:id="rId5" xr:uid="{E19FD96A-A4FE-4B6E-B992-BB18EDEAB2D7}"/>
    <hyperlink ref="I65" r:id="rId6" xr:uid="{C892F685-7867-4641-85DC-8D4C5A38D615}"/>
    <hyperlink ref="J65" r:id="rId7" xr:uid="{1722EA4B-5873-4DCB-81C3-10162BAB1B8A}"/>
    <hyperlink ref="K65" r:id="rId8" xr:uid="{9601B38A-D4E2-4B42-8C1D-5B9AF72E0842}"/>
    <hyperlink ref="N65" r:id="rId9" xr:uid="{79C6DA47-33A5-4FAD-8BAB-82F19D6DF867}"/>
    <hyperlink ref="O65" r:id="rId10" xr:uid="{A1060EEC-A150-4C99-A89E-0B605C125CD6}"/>
    <hyperlink ref="P65" r:id="rId11" xr:uid="{80966559-715D-4890-BE38-AA7E7EB4E38F}"/>
    <hyperlink ref="R65" r:id="rId12" xr:uid="{CB991887-A9CF-4FC7-B746-4EEAE2C14F92}"/>
    <hyperlink ref="S65" r:id="rId13" xr:uid="{6073FA54-E383-41D2-AEDE-7487728DC36C}"/>
    <hyperlink ref="T65" r:id="rId14" xr:uid="{8FEA3DF0-C971-4CB6-B150-2BB9799DAC14}"/>
    <hyperlink ref="V65" r:id="rId15" xr:uid="{ABB31905-E42E-47D6-BD7A-97FBACE57B61}"/>
    <hyperlink ref="U65" r:id="rId16" xr:uid="{354ED3F6-4B59-470F-86FA-3E3AD1CF686C}"/>
    <hyperlink ref="W65" r:id="rId17" xr:uid="{0B99EE50-D6D5-4C60-901B-4579983C406B}"/>
    <hyperlink ref="X65" r:id="rId18" xr:uid="{D5BE82FC-ED41-4E14-8860-471594B23673}"/>
    <hyperlink ref="Y65" r:id="rId19" xr:uid="{AC7D29B4-1038-4315-BFBA-36C2F933EEBF}"/>
    <hyperlink ref="AA65" r:id="rId20" xr:uid="{5BE7167A-E7A4-482D-955F-5F6FD1302463}"/>
    <hyperlink ref="AB65" r:id="rId21" xr:uid="{415F0A3B-E48B-447C-B1CC-1EB32F1A8BA5}"/>
    <hyperlink ref="AC65" r:id="rId22" xr:uid="{6CBFBEAA-FDF4-453A-979E-4C98DE283C87}"/>
    <hyperlink ref="AD65" r:id="rId23" xr:uid="{D77C9CB1-D35F-4809-9963-D9518F9E96E2}"/>
    <hyperlink ref="AF65" r:id="rId24" xr:uid="{7801B2D7-FD76-46FA-B021-9F4DB48730E1}"/>
    <hyperlink ref="AG65" r:id="rId25" xr:uid="{ECFE5032-BFF0-4D31-8E7B-2CA1706824E9}"/>
    <hyperlink ref="AK65" r:id="rId26" xr:uid="{44D18712-BBA7-45B2-8D9A-59F61955812D}"/>
    <hyperlink ref="AL65" r:id="rId27" xr:uid="{A48F0D27-27E0-4685-A382-EA792D1559ED}"/>
    <hyperlink ref="AM65" r:id="rId28" xr:uid="{3B600245-4D96-4CEA-B458-3B6D5307E3AF}"/>
    <hyperlink ref="AN65" r:id="rId29" xr:uid="{A170F7E7-1E01-439A-BD68-63FC414AA22A}"/>
    <hyperlink ref="AO65" r:id="rId30" xr:uid="{08275B45-AFEF-4692-A698-AE5AACA2E459}"/>
    <hyperlink ref="AP65" r:id="rId31" xr:uid="{4D774826-5A11-43F5-9D3D-051DFBE81993}"/>
    <hyperlink ref="AR65" r:id="rId32" xr:uid="{631CE6C3-2DF3-411A-A47A-F2B789984299}"/>
    <hyperlink ref="AS65" r:id="rId33" xr:uid="{A105608D-2BDF-4EA1-A1E6-6F447DBD5CBE}"/>
    <hyperlink ref="L65" r:id="rId34" xr:uid="{3B31AE81-7250-47F7-A868-3AB0069D3119}"/>
    <hyperlink ref="Q65" r:id="rId35" xr:uid="{CC569496-436A-4482-9608-5D481FE5FB01}"/>
    <hyperlink ref="AT65" r:id="rId36" xr:uid="{33D469A8-5712-4B55-94BB-073AF897D805}"/>
    <hyperlink ref="B8" location="'C#63 Visuals Portfolio'!C7" display="⇤" xr:uid="{6019FDA3-235F-44DD-B032-9E178EDE058B}"/>
    <hyperlink ref="M65" r:id="rId37" xr:uid="{FC42E8F5-FF28-4AB3-81E9-35B80077CD90}"/>
  </hyperlinks>
  <pageMargins left="0.7" right="0.7" top="0.75" bottom="0.75" header="0.3" footer="0.3"/>
  <pageSetup paperSize="9" orientation="portrait" r:id="rId38"/>
  <drawing r:id="rId3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DBEF4-E206-432B-B672-9F700F5FA7C9}">
  <sheetPr>
    <tabColor theme="7"/>
  </sheetPr>
  <dimension ref="A1:BN49"/>
  <sheetViews>
    <sheetView showGridLines="0" tabSelected="1" zoomScaleNormal="100" workbookViewId="0">
      <pane xSplit="12" ySplit="4" topLeftCell="M5" activePane="bottomRight" state="frozen"/>
      <selection pane="topRight" activeCell="P1" sqref="P1"/>
      <selection pane="bottomLeft" activeCell="A5" sqref="A5"/>
      <selection pane="bottomRight" activeCell="K1" sqref="K1:K1048576"/>
    </sheetView>
  </sheetViews>
  <sheetFormatPr baseColWidth="10" defaultColWidth="9.109375" defaultRowHeight="13.8" x14ac:dyDescent="0.25"/>
  <cols>
    <col min="1" max="1" width="3.44140625" style="76" customWidth="1"/>
    <col min="2" max="2" width="6.5546875" style="76" customWidth="1"/>
    <col min="3" max="3" width="9.33203125" style="76" customWidth="1"/>
    <col min="4" max="4" width="8" style="76" customWidth="1"/>
    <col min="5" max="5" width="6" style="76" customWidth="1"/>
    <col min="6" max="6" width="7.109375" style="76" customWidth="1"/>
    <col min="7" max="7" width="13.5546875" style="76" customWidth="1"/>
    <col min="8" max="8" width="23.6640625" style="76" customWidth="1"/>
    <col min="9" max="9" width="10" style="76" customWidth="1"/>
    <col min="10" max="10" width="15" style="76" customWidth="1"/>
    <col min="11" max="11" width="8.109375" style="76" customWidth="1"/>
    <col min="12" max="12" width="8.44140625" style="76" customWidth="1"/>
    <col min="13" max="13" width="6.44140625" style="76" customWidth="1"/>
    <col min="14" max="14" width="9.6640625" style="76" customWidth="1"/>
    <col min="15" max="15" width="8.88671875" style="76" customWidth="1"/>
    <col min="16" max="16" width="5.5546875" style="76" customWidth="1"/>
    <col min="17" max="17" width="5.88671875" style="76" customWidth="1"/>
    <col min="18" max="18" width="4.33203125" style="76" customWidth="1"/>
    <col min="19" max="19" width="8.5546875" style="76" customWidth="1"/>
    <col min="20" max="20" width="6.5546875" style="76" customWidth="1"/>
    <col min="21" max="21" width="5.5546875" style="76" customWidth="1"/>
    <col min="22" max="22" width="6.5546875" style="76" customWidth="1"/>
    <col min="23" max="23" width="5" style="76" customWidth="1"/>
    <col min="24" max="24" width="6.33203125" style="76" customWidth="1"/>
    <col min="25" max="25" width="6.6640625" style="76" customWidth="1"/>
    <col min="26" max="54" width="3.6640625" style="76" customWidth="1"/>
    <col min="55" max="58" width="5.33203125" style="76" customWidth="1"/>
    <col min="59" max="59" width="14.33203125" style="76" customWidth="1"/>
    <col min="60" max="60" width="14" style="76" customWidth="1"/>
    <col min="61" max="62" width="14.33203125" style="76" customWidth="1"/>
    <col min="63" max="63" width="12.33203125" style="76" customWidth="1"/>
    <col min="64" max="64" width="0" style="76" hidden="1" customWidth="1"/>
    <col min="65" max="65" width="14.109375" style="76" customWidth="1"/>
    <col min="66" max="66" width="7.109375" style="76" customWidth="1"/>
    <col min="67" max="16384" width="9.109375" style="76"/>
  </cols>
  <sheetData>
    <row r="1" spans="1:66" ht="22.8" x14ac:dyDescent="0.25">
      <c r="A1" s="234" t="s">
        <v>787</v>
      </c>
      <c r="B1" s="235"/>
      <c r="C1" s="236"/>
      <c r="D1" s="235"/>
      <c r="E1" s="235"/>
      <c r="F1" s="235"/>
      <c r="G1" s="235"/>
      <c r="H1" s="235"/>
      <c r="I1" s="235"/>
      <c r="J1" s="235"/>
      <c r="K1" s="237"/>
      <c r="L1" s="237"/>
      <c r="M1" s="235"/>
      <c r="N1" s="235"/>
      <c r="O1" s="235"/>
      <c r="P1" s="235"/>
      <c r="Q1" s="235"/>
      <c r="R1" s="235"/>
      <c r="S1" s="235"/>
      <c r="T1" s="235"/>
      <c r="U1" s="238"/>
      <c r="V1" s="235"/>
      <c r="W1" s="235"/>
      <c r="X1" s="235"/>
      <c r="Y1" s="235"/>
      <c r="Z1" s="239"/>
      <c r="AA1" s="239"/>
      <c r="AB1" s="239"/>
      <c r="AC1" s="239"/>
      <c r="AD1" s="240"/>
      <c r="AE1" s="239"/>
      <c r="AF1" s="240"/>
      <c r="AG1" s="239"/>
      <c r="AH1" s="239"/>
      <c r="AI1" s="235"/>
      <c r="AJ1" s="239"/>
      <c r="AK1" s="235"/>
      <c r="AL1" s="237"/>
      <c r="AM1" s="237"/>
      <c r="AN1" s="237"/>
      <c r="AO1" s="237"/>
      <c r="AP1" s="237"/>
      <c r="AQ1" s="235"/>
      <c r="AR1" s="235"/>
      <c r="AS1" s="235"/>
      <c r="AT1" s="235"/>
      <c r="AU1" s="235"/>
      <c r="AV1" s="235"/>
      <c r="AW1" s="235"/>
      <c r="AX1" s="235"/>
      <c r="AY1" s="235"/>
      <c r="AZ1" s="235"/>
      <c r="BA1" s="235"/>
      <c r="BB1" s="235"/>
      <c r="BC1" s="237"/>
      <c r="BD1" s="237"/>
      <c r="BE1" s="237"/>
      <c r="BF1" s="237"/>
      <c r="BG1" s="235"/>
      <c r="BH1" s="235"/>
      <c r="BI1" s="235"/>
      <c r="BJ1" s="235"/>
      <c r="BK1" s="235"/>
      <c r="BL1" s="235"/>
      <c r="BM1" s="235"/>
      <c r="BN1" s="237"/>
    </row>
    <row r="2" spans="1:66" x14ac:dyDescent="0.25">
      <c r="A2" s="241" t="s">
        <v>789</v>
      </c>
      <c r="B2" s="242"/>
      <c r="C2" s="241"/>
      <c r="D2" s="242"/>
      <c r="E2" s="242"/>
      <c r="F2" s="242"/>
      <c r="G2" s="242"/>
      <c r="H2" s="242"/>
      <c r="I2" s="242"/>
      <c r="J2" s="242"/>
      <c r="K2" s="237"/>
      <c r="L2" s="237"/>
      <c r="M2" s="242"/>
      <c r="N2" s="242"/>
      <c r="O2" s="242"/>
      <c r="P2" s="242"/>
      <c r="Q2" s="242"/>
      <c r="R2" s="242"/>
      <c r="S2" s="242"/>
      <c r="T2" s="242"/>
      <c r="U2" s="243"/>
      <c r="V2" s="242"/>
      <c r="W2" s="242"/>
      <c r="X2" s="242"/>
      <c r="Y2" s="242"/>
      <c r="Z2" s="239"/>
      <c r="AA2" s="239"/>
      <c r="AB2" s="239"/>
      <c r="AC2" s="239"/>
      <c r="AD2" s="244"/>
      <c r="AE2" s="239"/>
      <c r="AF2" s="244"/>
      <c r="AG2" s="239"/>
      <c r="AH2" s="239"/>
      <c r="AI2" s="242"/>
      <c r="AJ2" s="239"/>
      <c r="AK2" s="242"/>
      <c r="AL2" s="237"/>
      <c r="AM2" s="237"/>
      <c r="AN2" s="237"/>
      <c r="AO2" s="237"/>
      <c r="AP2" s="237"/>
      <c r="AQ2" s="242"/>
      <c r="AR2" s="242"/>
      <c r="AS2" s="242"/>
      <c r="AT2" s="242"/>
      <c r="AU2" s="242"/>
      <c r="AV2" s="242"/>
      <c r="AW2" s="242"/>
      <c r="AX2" s="242"/>
      <c r="AY2" s="242"/>
      <c r="AZ2" s="242"/>
      <c r="BA2" s="242"/>
      <c r="BB2" s="242"/>
      <c r="BC2" s="237"/>
      <c r="BD2" s="237"/>
      <c r="BE2" s="237"/>
      <c r="BF2" s="237"/>
      <c r="BG2" s="242"/>
      <c r="BH2" s="242"/>
      <c r="BI2" s="242"/>
      <c r="BJ2" s="242"/>
      <c r="BK2" s="242"/>
      <c r="BL2" s="242"/>
      <c r="BM2" s="242"/>
      <c r="BN2" s="242"/>
    </row>
    <row r="3" spans="1:66" x14ac:dyDescent="0.25">
      <c r="A3" s="235"/>
      <c r="B3" s="235"/>
      <c r="C3" s="235"/>
      <c r="D3" s="235"/>
      <c r="E3" s="235"/>
      <c r="F3" s="235"/>
      <c r="G3" s="245"/>
      <c r="I3" s="235"/>
      <c r="J3" s="235"/>
      <c r="K3" s="237"/>
      <c r="L3" s="237"/>
      <c r="M3" s="323" t="s">
        <v>0</v>
      </c>
      <c r="N3" s="323"/>
      <c r="O3" s="323"/>
      <c r="P3" s="323"/>
      <c r="Q3" s="323"/>
      <c r="R3" s="326"/>
      <c r="S3" s="325" t="s">
        <v>1</v>
      </c>
      <c r="T3" s="325"/>
      <c r="U3" s="325"/>
      <c r="V3" s="325"/>
      <c r="W3" s="325"/>
      <c r="X3" s="325"/>
      <c r="Y3" s="327"/>
      <c r="Z3" s="323" t="s">
        <v>2</v>
      </c>
      <c r="AA3" s="323"/>
      <c r="AB3" s="323"/>
      <c r="AC3" s="324" t="s">
        <v>3</v>
      </c>
      <c r="AD3" s="325"/>
      <c r="AE3" s="325"/>
      <c r="AF3" s="325"/>
      <c r="AG3" s="325"/>
      <c r="AH3" s="328" t="s">
        <v>4</v>
      </c>
      <c r="AI3" s="323"/>
      <c r="AJ3" s="323"/>
      <c r="AK3" s="326"/>
      <c r="AL3" s="324" t="s">
        <v>5</v>
      </c>
      <c r="AM3" s="325"/>
      <c r="AN3" s="325"/>
      <c r="AO3" s="325"/>
      <c r="AP3" s="327"/>
      <c r="AQ3" s="323" t="s">
        <v>6</v>
      </c>
      <c r="AR3" s="323"/>
      <c r="AS3" s="323"/>
      <c r="AT3" s="323"/>
      <c r="AU3" s="323"/>
      <c r="AV3" s="323"/>
      <c r="AW3" s="323"/>
      <c r="AX3" s="323"/>
      <c r="AY3" s="323"/>
      <c r="AZ3" s="323"/>
      <c r="BA3" s="323"/>
      <c r="BB3" s="323"/>
      <c r="BC3" s="324" t="s">
        <v>7</v>
      </c>
      <c r="BD3" s="325"/>
      <c r="BE3" s="325"/>
      <c r="BF3" s="246"/>
      <c r="BG3" s="246"/>
      <c r="BH3" s="235"/>
      <c r="BI3" s="235"/>
      <c r="BJ3" s="235"/>
      <c r="BK3" s="235"/>
      <c r="BL3" s="235"/>
      <c r="BM3" s="235"/>
      <c r="BN3" s="237"/>
    </row>
    <row r="4" spans="1:66" ht="138.6" x14ac:dyDescent="0.25">
      <c r="A4" s="235"/>
      <c r="B4" s="247" t="s">
        <v>8</v>
      </c>
      <c r="C4" s="247" t="s">
        <v>9</v>
      </c>
      <c r="D4" s="247" t="s">
        <v>10</v>
      </c>
      <c r="E4" s="247" t="s">
        <v>11</v>
      </c>
      <c r="F4" s="248" t="s">
        <v>12</v>
      </c>
      <c r="G4" s="249" t="s">
        <v>13</v>
      </c>
      <c r="H4" s="250" t="s">
        <v>14</v>
      </c>
      <c r="I4" s="250" t="s">
        <v>15</v>
      </c>
      <c r="J4" s="250" t="s">
        <v>16</v>
      </c>
      <c r="K4" s="251" t="s">
        <v>17</v>
      </c>
      <c r="L4" s="251" t="s">
        <v>18</v>
      </c>
      <c r="M4" s="252" t="s">
        <v>19</v>
      </c>
      <c r="N4" s="253" t="s">
        <v>20</v>
      </c>
      <c r="O4" s="252" t="s">
        <v>21</v>
      </c>
      <c r="P4" s="253" t="s">
        <v>22</v>
      </c>
      <c r="Q4" s="252" t="s">
        <v>23</v>
      </c>
      <c r="R4" s="253" t="s">
        <v>24</v>
      </c>
      <c r="S4" s="254" t="s">
        <v>25</v>
      </c>
      <c r="T4" s="253" t="s">
        <v>26</v>
      </c>
      <c r="U4" s="252" t="s">
        <v>27</v>
      </c>
      <c r="V4" s="253" t="s">
        <v>28</v>
      </c>
      <c r="W4" s="253"/>
      <c r="X4" s="253"/>
      <c r="Y4" s="252" t="s">
        <v>29</v>
      </c>
      <c r="Z4" s="255" t="s">
        <v>788</v>
      </c>
      <c r="AA4" s="252" t="s">
        <v>30</v>
      </c>
      <c r="AB4" s="253" t="s">
        <v>31</v>
      </c>
      <c r="AC4" s="254" t="s">
        <v>32</v>
      </c>
      <c r="AD4" s="253" t="s">
        <v>33</v>
      </c>
      <c r="AE4" s="252" t="s">
        <v>34</v>
      </c>
      <c r="AF4" s="253" t="s">
        <v>35</v>
      </c>
      <c r="AG4" s="252" t="s">
        <v>684</v>
      </c>
      <c r="AH4" s="255" t="s">
        <v>36</v>
      </c>
      <c r="AI4" s="252" t="s">
        <v>37</v>
      </c>
      <c r="AJ4" s="253" t="s">
        <v>38</v>
      </c>
      <c r="AK4" s="256" t="s">
        <v>39</v>
      </c>
      <c r="AL4" s="253" t="s">
        <v>40</v>
      </c>
      <c r="AM4" s="252" t="s">
        <v>41</v>
      </c>
      <c r="AN4" s="253" t="s">
        <v>42</v>
      </c>
      <c r="AO4" s="252" t="s">
        <v>43</v>
      </c>
      <c r="AP4" s="253" t="s">
        <v>44</v>
      </c>
      <c r="AQ4" s="254" t="s">
        <v>45</v>
      </c>
      <c r="AR4" s="253" t="s">
        <v>46</v>
      </c>
      <c r="AS4" s="252" t="s">
        <v>47</v>
      </c>
      <c r="AT4" s="253" t="s">
        <v>48</v>
      </c>
      <c r="AU4" s="252" t="s">
        <v>49</v>
      </c>
      <c r="AV4" s="253" t="s">
        <v>50</v>
      </c>
      <c r="AW4" s="252" t="s">
        <v>51</v>
      </c>
      <c r="AX4" s="253" t="s">
        <v>52</v>
      </c>
      <c r="AY4" s="252" t="s">
        <v>53</v>
      </c>
      <c r="AZ4" s="253" t="s">
        <v>54</v>
      </c>
      <c r="BA4" s="252" t="s">
        <v>55</v>
      </c>
      <c r="BB4" s="253" t="s">
        <v>56</v>
      </c>
      <c r="BC4" s="254" t="s">
        <v>57</v>
      </c>
      <c r="BD4" s="253" t="s">
        <v>58</v>
      </c>
      <c r="BE4" s="252" t="s">
        <v>59</v>
      </c>
      <c r="BF4" s="253" t="s">
        <v>60</v>
      </c>
      <c r="BG4" s="250" t="s">
        <v>61</v>
      </c>
      <c r="BH4" s="250" t="s">
        <v>62</v>
      </c>
      <c r="BI4" s="250" t="s">
        <v>63</v>
      </c>
      <c r="BJ4" s="250" t="s">
        <v>64</v>
      </c>
      <c r="BK4" s="250" t="s">
        <v>65</v>
      </c>
      <c r="BL4" s="250" t="s">
        <v>66</v>
      </c>
      <c r="BM4" s="251" t="s">
        <v>67</v>
      </c>
      <c r="BN4" s="257" t="s">
        <v>68</v>
      </c>
    </row>
    <row r="5" spans="1:66" ht="20.25" customHeight="1" x14ac:dyDescent="0.25">
      <c r="A5" s="250"/>
      <c r="B5" s="250"/>
      <c r="C5" s="250"/>
      <c r="D5" s="250"/>
      <c r="E5" s="250"/>
      <c r="F5" s="250"/>
      <c r="G5" s="258" t="s">
        <v>69</v>
      </c>
      <c r="H5" s="250"/>
      <c r="I5" s="250"/>
      <c r="J5" s="250"/>
      <c r="K5" s="259"/>
      <c r="L5" s="259"/>
      <c r="M5" s="250"/>
      <c r="N5" s="250"/>
      <c r="O5" s="250"/>
      <c r="P5" s="250"/>
      <c r="Q5" s="250"/>
      <c r="R5" s="260"/>
      <c r="S5" s="250"/>
      <c r="T5" s="250"/>
      <c r="U5" s="250"/>
      <c r="V5" s="261"/>
      <c r="W5" s="261"/>
      <c r="X5" s="261"/>
      <c r="Y5" s="250"/>
      <c r="Z5" s="262"/>
      <c r="AA5" s="262"/>
      <c r="AB5" s="263"/>
      <c r="AC5" s="262"/>
      <c r="AD5" s="262"/>
      <c r="AE5" s="262"/>
      <c r="AF5" s="262"/>
      <c r="AG5" s="263"/>
      <c r="AH5" s="262"/>
      <c r="AI5" s="262"/>
      <c r="AJ5" s="262"/>
      <c r="AK5" s="263"/>
      <c r="AL5" s="262"/>
      <c r="AM5" s="262"/>
      <c r="AN5" s="262"/>
      <c r="AO5" s="262"/>
      <c r="AP5" s="263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3"/>
      <c r="BC5" s="262"/>
      <c r="BD5" s="262"/>
      <c r="BE5" s="263"/>
      <c r="BF5" s="262"/>
      <c r="BG5" s="262"/>
      <c r="BH5" s="116"/>
      <c r="BI5" s="116"/>
      <c r="BJ5" s="116"/>
      <c r="BK5" s="116"/>
      <c r="BL5" s="116"/>
      <c r="BM5" s="116"/>
      <c r="BN5" s="264">
        <v>1</v>
      </c>
    </row>
    <row r="6" spans="1:66" ht="21" customHeight="1" x14ac:dyDescent="0.25">
      <c r="A6" s="265"/>
      <c r="B6" s="266"/>
      <c r="C6" s="235"/>
      <c r="D6" s="267" t="s">
        <v>70</v>
      </c>
      <c r="E6" s="268" t="s">
        <v>71</v>
      </c>
      <c r="F6" s="269" t="s">
        <v>91</v>
      </c>
      <c r="G6" s="132" t="s">
        <v>72</v>
      </c>
      <c r="H6" s="270" t="s">
        <v>73</v>
      </c>
      <c r="I6" s="270" t="s">
        <v>69</v>
      </c>
      <c r="J6" s="271" t="s">
        <v>74</v>
      </c>
      <c r="K6" s="272">
        <v>108.15</v>
      </c>
      <c r="L6" s="272">
        <v>123.52941176470588</v>
      </c>
      <c r="M6" s="273" t="s">
        <v>76</v>
      </c>
      <c r="N6" s="274" t="s">
        <v>77</v>
      </c>
      <c r="O6" s="273" t="s">
        <v>78</v>
      </c>
      <c r="P6" s="274" t="s">
        <v>79</v>
      </c>
      <c r="Q6" s="273" t="s">
        <v>80</v>
      </c>
      <c r="R6" s="275" t="s">
        <v>81</v>
      </c>
      <c r="S6" s="273" t="s">
        <v>82</v>
      </c>
      <c r="T6" s="274" t="s">
        <v>83</v>
      </c>
      <c r="U6" s="276">
        <v>0.72</v>
      </c>
      <c r="V6" s="277" t="s">
        <v>75</v>
      </c>
      <c r="W6" s="276"/>
      <c r="X6" s="277"/>
      <c r="Y6" s="278" t="s">
        <v>84</v>
      </c>
      <c r="Z6" s="279" t="s">
        <v>81</v>
      </c>
      <c r="AA6" s="280" t="s">
        <v>85</v>
      </c>
      <c r="AB6" s="281" t="s">
        <v>81</v>
      </c>
      <c r="AC6" s="280" t="s">
        <v>81</v>
      </c>
      <c r="AD6" s="281" t="s">
        <v>81</v>
      </c>
      <c r="AE6" s="280" t="s">
        <v>81</v>
      </c>
      <c r="AF6" s="281" t="s">
        <v>81</v>
      </c>
      <c r="AG6" s="280" t="s">
        <v>81</v>
      </c>
      <c r="AH6" s="279">
        <v>3</v>
      </c>
      <c r="AI6" s="280" t="s">
        <v>81</v>
      </c>
      <c r="AJ6" s="281" t="s">
        <v>85</v>
      </c>
      <c r="AK6" s="280" t="s">
        <v>81</v>
      </c>
      <c r="AL6" s="281" t="s">
        <v>81</v>
      </c>
      <c r="AM6" s="280" t="s">
        <v>85</v>
      </c>
      <c r="AN6" s="281" t="s">
        <v>81</v>
      </c>
      <c r="AO6" s="280" t="s">
        <v>81</v>
      </c>
      <c r="AP6" s="281" t="s">
        <v>85</v>
      </c>
      <c r="AQ6" s="280" t="s">
        <v>81</v>
      </c>
      <c r="AR6" s="281" t="s">
        <v>85</v>
      </c>
      <c r="AS6" s="280" t="s">
        <v>85</v>
      </c>
      <c r="AT6" s="281" t="s">
        <v>81</v>
      </c>
      <c r="AU6" s="280" t="s">
        <v>81</v>
      </c>
      <c r="AV6" s="281" t="s">
        <v>81</v>
      </c>
      <c r="AW6" s="280" t="s">
        <v>81</v>
      </c>
      <c r="AX6" s="281" t="s">
        <v>81</v>
      </c>
      <c r="AY6" s="280" t="s">
        <v>81</v>
      </c>
      <c r="AZ6" s="281" t="s">
        <v>81</v>
      </c>
      <c r="BA6" s="280" t="s">
        <v>81</v>
      </c>
      <c r="BB6" s="281" t="s">
        <v>85</v>
      </c>
      <c r="BC6" s="280" t="s">
        <v>85</v>
      </c>
      <c r="BD6" s="281" t="s">
        <v>85</v>
      </c>
      <c r="BE6" s="280" t="s">
        <v>85</v>
      </c>
      <c r="BF6" s="282" t="s">
        <v>86</v>
      </c>
      <c r="BG6" s="166" t="s">
        <v>87</v>
      </c>
      <c r="BH6" s="283">
        <v>44217</v>
      </c>
      <c r="BI6" s="283">
        <v>44260</v>
      </c>
      <c r="BJ6" s="284">
        <v>195713231602</v>
      </c>
      <c r="BK6" s="132" t="s">
        <v>88</v>
      </c>
      <c r="BL6" s="151" t="s">
        <v>89</v>
      </c>
      <c r="BM6" s="151">
        <v>96</v>
      </c>
      <c r="BN6" s="264">
        <v>3</v>
      </c>
    </row>
    <row r="7" spans="1:66" ht="21" customHeight="1" x14ac:dyDescent="0.25">
      <c r="A7" s="285"/>
      <c r="B7" s="266"/>
      <c r="C7" s="235"/>
      <c r="D7" s="267" t="s">
        <v>90</v>
      </c>
      <c r="E7" s="268" t="s">
        <v>71</v>
      </c>
      <c r="F7" s="269" t="s">
        <v>91</v>
      </c>
      <c r="G7" s="132" t="s">
        <v>92</v>
      </c>
      <c r="H7" s="270" t="s">
        <v>93</v>
      </c>
      <c r="I7" s="270" t="s">
        <v>69</v>
      </c>
      <c r="J7" s="271" t="s">
        <v>74</v>
      </c>
      <c r="K7" s="272">
        <v>139.05000000000001</v>
      </c>
      <c r="L7" s="272">
        <v>158.8235294117647</v>
      </c>
      <c r="M7" s="273" t="s">
        <v>94</v>
      </c>
      <c r="N7" s="274" t="s">
        <v>77</v>
      </c>
      <c r="O7" s="273" t="s">
        <v>78</v>
      </c>
      <c r="P7" s="274" t="s">
        <v>79</v>
      </c>
      <c r="Q7" s="273" t="s">
        <v>80</v>
      </c>
      <c r="R7" s="275" t="s">
        <v>81</v>
      </c>
      <c r="S7" s="273" t="s">
        <v>82</v>
      </c>
      <c r="T7" s="274" t="s">
        <v>83</v>
      </c>
      <c r="U7" s="276">
        <v>0.72</v>
      </c>
      <c r="V7" s="277" t="s">
        <v>75</v>
      </c>
      <c r="W7" s="276"/>
      <c r="X7" s="277"/>
      <c r="Y7" s="278" t="s">
        <v>84</v>
      </c>
      <c r="Z7" s="279" t="s">
        <v>85</v>
      </c>
      <c r="AA7" s="280" t="s">
        <v>85</v>
      </c>
      <c r="AB7" s="281" t="s">
        <v>81</v>
      </c>
      <c r="AC7" s="280" t="s">
        <v>81</v>
      </c>
      <c r="AD7" s="281" t="s">
        <v>81</v>
      </c>
      <c r="AE7" s="280" t="s">
        <v>81</v>
      </c>
      <c r="AF7" s="281" t="s">
        <v>81</v>
      </c>
      <c r="AG7" s="280" t="s">
        <v>81</v>
      </c>
      <c r="AH7" s="279">
        <v>3</v>
      </c>
      <c r="AI7" s="280" t="s">
        <v>81</v>
      </c>
      <c r="AJ7" s="281" t="s">
        <v>85</v>
      </c>
      <c r="AK7" s="280" t="s">
        <v>81</v>
      </c>
      <c r="AL7" s="281" t="s">
        <v>81</v>
      </c>
      <c r="AM7" s="280" t="s">
        <v>85</v>
      </c>
      <c r="AN7" s="281" t="s">
        <v>81</v>
      </c>
      <c r="AO7" s="280" t="s">
        <v>81</v>
      </c>
      <c r="AP7" s="281" t="s">
        <v>85</v>
      </c>
      <c r="AQ7" s="280" t="s">
        <v>81</v>
      </c>
      <c r="AR7" s="281" t="s">
        <v>85</v>
      </c>
      <c r="AS7" s="280" t="s">
        <v>85</v>
      </c>
      <c r="AT7" s="281" t="s">
        <v>81</v>
      </c>
      <c r="AU7" s="280" t="s">
        <v>81</v>
      </c>
      <c r="AV7" s="281" t="s">
        <v>81</v>
      </c>
      <c r="AW7" s="280" t="s">
        <v>81</v>
      </c>
      <c r="AX7" s="281" t="s">
        <v>81</v>
      </c>
      <c r="AY7" s="280" t="s">
        <v>81</v>
      </c>
      <c r="AZ7" s="281" t="s">
        <v>81</v>
      </c>
      <c r="BA7" s="280" t="s">
        <v>81</v>
      </c>
      <c r="BB7" s="281" t="s">
        <v>85</v>
      </c>
      <c r="BC7" s="280" t="s">
        <v>85</v>
      </c>
      <c r="BD7" s="281" t="s">
        <v>85</v>
      </c>
      <c r="BE7" s="280" t="s">
        <v>85</v>
      </c>
      <c r="BF7" s="282" t="s">
        <v>95</v>
      </c>
      <c r="BG7" s="166" t="s">
        <v>96</v>
      </c>
      <c r="BH7" s="283">
        <v>44146</v>
      </c>
      <c r="BI7" s="283">
        <v>44194</v>
      </c>
      <c r="BJ7" s="284">
        <v>195348151412</v>
      </c>
      <c r="BK7" s="132" t="s">
        <v>88</v>
      </c>
      <c r="BL7" s="151" t="s">
        <v>97</v>
      </c>
      <c r="BM7" s="166">
        <v>45</v>
      </c>
      <c r="BN7" s="264">
        <v>5</v>
      </c>
    </row>
    <row r="8" spans="1:66" ht="21" customHeight="1" x14ac:dyDescent="0.25">
      <c r="A8" s="285"/>
      <c r="B8" s="266"/>
      <c r="C8" s="235"/>
      <c r="D8" s="267" t="s">
        <v>70</v>
      </c>
      <c r="E8" s="268" t="s">
        <v>71</v>
      </c>
      <c r="F8" s="286" t="s">
        <v>98</v>
      </c>
      <c r="G8" s="132" t="s">
        <v>99</v>
      </c>
      <c r="H8" s="270" t="s">
        <v>100</v>
      </c>
      <c r="I8" s="270" t="s">
        <v>69</v>
      </c>
      <c r="J8" s="271" t="s">
        <v>74</v>
      </c>
      <c r="K8" s="272">
        <v>159.65</v>
      </c>
      <c r="L8" s="272">
        <v>182.35294117647058</v>
      </c>
      <c r="M8" s="273" t="s">
        <v>101</v>
      </c>
      <c r="N8" s="274" t="s">
        <v>77</v>
      </c>
      <c r="O8" s="273" t="s">
        <v>78</v>
      </c>
      <c r="P8" s="274" t="s">
        <v>102</v>
      </c>
      <c r="Q8" s="273" t="s">
        <v>80</v>
      </c>
      <c r="R8" s="275" t="s">
        <v>81</v>
      </c>
      <c r="S8" s="273" t="s">
        <v>82</v>
      </c>
      <c r="T8" s="274" t="s">
        <v>103</v>
      </c>
      <c r="U8" s="276">
        <v>0.72</v>
      </c>
      <c r="V8" s="277" t="s">
        <v>75</v>
      </c>
      <c r="W8" s="276"/>
      <c r="X8" s="277"/>
      <c r="Y8" s="278" t="s">
        <v>84</v>
      </c>
      <c r="Z8" s="279" t="s">
        <v>85</v>
      </c>
      <c r="AA8" s="280" t="s">
        <v>85</v>
      </c>
      <c r="AB8" s="281" t="s">
        <v>81</v>
      </c>
      <c r="AC8" s="280" t="s">
        <v>81</v>
      </c>
      <c r="AD8" s="281" t="s">
        <v>81</v>
      </c>
      <c r="AE8" s="280" t="s">
        <v>81</v>
      </c>
      <c r="AF8" s="281" t="s">
        <v>81</v>
      </c>
      <c r="AG8" s="280" t="s">
        <v>81</v>
      </c>
      <c r="AH8" s="279">
        <v>3</v>
      </c>
      <c r="AI8" s="280" t="s">
        <v>81</v>
      </c>
      <c r="AJ8" s="281" t="s">
        <v>85</v>
      </c>
      <c r="AK8" s="280" t="s">
        <v>81</v>
      </c>
      <c r="AL8" s="281" t="s">
        <v>81</v>
      </c>
      <c r="AM8" s="280" t="s">
        <v>85</v>
      </c>
      <c r="AN8" s="281" t="s">
        <v>81</v>
      </c>
      <c r="AO8" s="280" t="s">
        <v>81</v>
      </c>
      <c r="AP8" s="281" t="s">
        <v>85</v>
      </c>
      <c r="AQ8" s="280" t="s">
        <v>81</v>
      </c>
      <c r="AR8" s="281" t="s">
        <v>85</v>
      </c>
      <c r="AS8" s="280" t="s">
        <v>85</v>
      </c>
      <c r="AT8" s="281" t="s">
        <v>81</v>
      </c>
      <c r="AU8" s="280" t="s">
        <v>81</v>
      </c>
      <c r="AV8" s="281" t="s">
        <v>81</v>
      </c>
      <c r="AW8" s="280" t="s">
        <v>81</v>
      </c>
      <c r="AX8" s="281" t="s">
        <v>81</v>
      </c>
      <c r="AY8" s="280" t="s">
        <v>81</v>
      </c>
      <c r="AZ8" s="281" t="s">
        <v>81</v>
      </c>
      <c r="BA8" s="280" t="s">
        <v>81</v>
      </c>
      <c r="BB8" s="281" t="s">
        <v>85</v>
      </c>
      <c r="BC8" s="280" t="s">
        <v>85</v>
      </c>
      <c r="BD8" s="281" t="s">
        <v>81</v>
      </c>
      <c r="BE8" s="280" t="s">
        <v>81</v>
      </c>
      <c r="BF8" s="282" t="s">
        <v>95</v>
      </c>
      <c r="BG8" s="166" t="s">
        <v>104</v>
      </c>
      <c r="BH8" s="283">
        <v>44146</v>
      </c>
      <c r="BI8" s="283">
        <v>44194</v>
      </c>
      <c r="BJ8" s="284">
        <v>195235830666</v>
      </c>
      <c r="BK8" s="132" t="s">
        <v>88</v>
      </c>
      <c r="BL8" s="151" t="s">
        <v>105</v>
      </c>
      <c r="BM8" s="166">
        <v>36</v>
      </c>
      <c r="BN8" s="264">
        <v>7</v>
      </c>
    </row>
    <row r="9" spans="1:66" ht="20.25" customHeight="1" x14ac:dyDescent="0.25">
      <c r="A9" s="250"/>
      <c r="B9" s="250"/>
      <c r="C9" s="250"/>
      <c r="D9" s="250"/>
      <c r="E9" s="250"/>
      <c r="F9" s="250"/>
      <c r="G9" s="258" t="s">
        <v>116</v>
      </c>
      <c r="H9" s="250"/>
      <c r="I9" s="250"/>
      <c r="J9" s="250"/>
      <c r="K9" s="259"/>
      <c r="L9" s="259"/>
      <c r="M9" s="250"/>
      <c r="N9" s="250"/>
      <c r="O9" s="250"/>
      <c r="P9" s="250"/>
      <c r="Q9" s="250"/>
      <c r="R9" s="260" t="s">
        <v>81</v>
      </c>
      <c r="S9" s="260" t="s">
        <v>81</v>
      </c>
      <c r="T9" s="260" t="s">
        <v>81</v>
      </c>
      <c r="U9" s="260" t="s">
        <v>81</v>
      </c>
      <c r="V9" s="260" t="s">
        <v>81</v>
      </c>
      <c r="W9" s="260"/>
      <c r="X9" s="260"/>
      <c r="Y9" s="260" t="s">
        <v>81</v>
      </c>
      <c r="Z9" s="260" t="s">
        <v>81</v>
      </c>
      <c r="AA9" s="260" t="s">
        <v>81</v>
      </c>
      <c r="AB9" s="260" t="s">
        <v>81</v>
      </c>
      <c r="AC9" s="260" t="s">
        <v>81</v>
      </c>
      <c r="AD9" s="260" t="s">
        <v>81</v>
      </c>
      <c r="AE9" s="260" t="s">
        <v>81</v>
      </c>
      <c r="AF9" s="260" t="s">
        <v>81</v>
      </c>
      <c r="AG9" s="263"/>
      <c r="AH9" s="262"/>
      <c r="AI9" s="262"/>
      <c r="AJ9" s="262"/>
      <c r="AK9" s="263"/>
      <c r="AL9" s="262"/>
      <c r="AM9" s="262"/>
      <c r="AN9" s="262"/>
      <c r="AO9" s="262"/>
      <c r="AP9" s="263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3"/>
      <c r="BC9" s="262"/>
      <c r="BD9" s="262"/>
      <c r="BE9" s="263"/>
      <c r="BF9" s="262"/>
      <c r="BG9" s="262"/>
      <c r="BH9" s="250"/>
      <c r="BI9" s="250"/>
      <c r="BJ9" s="116"/>
      <c r="BK9" s="116"/>
      <c r="BL9" s="116"/>
      <c r="BM9" s="116"/>
      <c r="BN9" s="264">
        <v>14</v>
      </c>
    </row>
    <row r="10" spans="1:66" ht="21" customHeight="1" x14ac:dyDescent="0.25">
      <c r="A10" s="285"/>
      <c r="B10" s="288" t="s">
        <v>117</v>
      </c>
      <c r="C10" s="235"/>
      <c r="D10" s="267" t="s">
        <v>70</v>
      </c>
      <c r="E10" s="268" t="s">
        <v>71</v>
      </c>
      <c r="F10" s="286" t="s">
        <v>98</v>
      </c>
      <c r="G10" s="132" t="s">
        <v>118</v>
      </c>
      <c r="H10" s="270" t="s">
        <v>119</v>
      </c>
      <c r="I10" s="270" t="s">
        <v>116</v>
      </c>
      <c r="J10" s="271" t="s">
        <v>74</v>
      </c>
      <c r="K10" s="272">
        <v>149.35</v>
      </c>
      <c r="L10" s="272">
        <v>171</v>
      </c>
      <c r="M10" s="273" t="s">
        <v>76</v>
      </c>
      <c r="N10" s="274" t="s">
        <v>77</v>
      </c>
      <c r="O10" s="273" t="s">
        <v>78</v>
      </c>
      <c r="P10" s="274" t="s">
        <v>102</v>
      </c>
      <c r="Q10" s="273" t="s">
        <v>80</v>
      </c>
      <c r="R10" s="275" t="s">
        <v>81</v>
      </c>
      <c r="S10" s="273" t="s">
        <v>82</v>
      </c>
      <c r="T10" s="274" t="s">
        <v>103</v>
      </c>
      <c r="U10" s="276">
        <v>0.72</v>
      </c>
      <c r="V10" s="277" t="s">
        <v>75</v>
      </c>
      <c r="W10" s="276"/>
      <c r="X10" s="277"/>
      <c r="Y10" s="278" t="s">
        <v>84</v>
      </c>
      <c r="Z10" s="279" t="s">
        <v>85</v>
      </c>
      <c r="AA10" s="280" t="s">
        <v>85</v>
      </c>
      <c r="AB10" s="281" t="s">
        <v>81</v>
      </c>
      <c r="AC10" s="280" t="s">
        <v>81</v>
      </c>
      <c r="AD10" s="281" t="s">
        <v>81</v>
      </c>
      <c r="AE10" s="280" t="s">
        <v>81</v>
      </c>
      <c r="AF10" s="281" t="s">
        <v>81</v>
      </c>
      <c r="AG10" s="280" t="s">
        <v>81</v>
      </c>
      <c r="AH10" s="279">
        <v>3</v>
      </c>
      <c r="AI10" s="280" t="s">
        <v>81</v>
      </c>
      <c r="AJ10" s="281" t="s">
        <v>85</v>
      </c>
      <c r="AK10" s="280" t="s">
        <v>81</v>
      </c>
      <c r="AL10" s="281" t="s">
        <v>85</v>
      </c>
      <c r="AM10" s="280" t="s">
        <v>85</v>
      </c>
      <c r="AN10" s="281" t="s">
        <v>85</v>
      </c>
      <c r="AO10" s="280" t="s">
        <v>85</v>
      </c>
      <c r="AP10" s="281" t="s">
        <v>85</v>
      </c>
      <c r="AQ10" s="280" t="s">
        <v>81</v>
      </c>
      <c r="AR10" s="281" t="s">
        <v>85</v>
      </c>
      <c r="AS10" s="280" t="s">
        <v>85</v>
      </c>
      <c r="AT10" s="281" t="s">
        <v>85</v>
      </c>
      <c r="AU10" s="280" t="s">
        <v>81</v>
      </c>
      <c r="AV10" s="281" t="s">
        <v>81</v>
      </c>
      <c r="AW10" s="280" t="s">
        <v>85</v>
      </c>
      <c r="AX10" s="281" t="s">
        <v>85</v>
      </c>
      <c r="AY10" s="280" t="s">
        <v>81</v>
      </c>
      <c r="AZ10" s="281" t="s">
        <v>81</v>
      </c>
      <c r="BA10" s="280" t="s">
        <v>81</v>
      </c>
      <c r="BB10" s="281" t="s">
        <v>85</v>
      </c>
      <c r="BC10" s="280" t="s">
        <v>85</v>
      </c>
      <c r="BD10" s="281" t="s">
        <v>81</v>
      </c>
      <c r="BE10" s="280" t="s">
        <v>81</v>
      </c>
      <c r="BF10" s="282" t="s">
        <v>115</v>
      </c>
      <c r="BG10" s="151" t="s">
        <v>120</v>
      </c>
      <c r="BH10" s="283">
        <v>43844</v>
      </c>
      <c r="BI10" s="283">
        <v>43941</v>
      </c>
      <c r="BJ10" s="174">
        <v>194632399080</v>
      </c>
      <c r="BK10" s="132" t="s">
        <v>88</v>
      </c>
      <c r="BL10" s="151" t="s">
        <v>121</v>
      </c>
      <c r="BM10" s="151">
        <v>66</v>
      </c>
      <c r="BN10" s="264">
        <v>15</v>
      </c>
    </row>
    <row r="11" spans="1:66" ht="21" customHeight="1" x14ac:dyDescent="0.25">
      <c r="A11" s="285"/>
      <c r="B11" s="289" t="s">
        <v>122</v>
      </c>
      <c r="C11" s="235"/>
      <c r="D11" s="267" t="s">
        <v>70</v>
      </c>
      <c r="E11" s="268" t="s">
        <v>71</v>
      </c>
      <c r="F11" s="269" t="s">
        <v>91</v>
      </c>
      <c r="G11" s="132" t="s">
        <v>123</v>
      </c>
      <c r="H11" s="270" t="s">
        <v>124</v>
      </c>
      <c r="I11" s="270" t="s">
        <v>116</v>
      </c>
      <c r="J11" s="271" t="s">
        <v>74</v>
      </c>
      <c r="K11" s="272">
        <v>170</v>
      </c>
      <c r="L11" s="272">
        <v>194</v>
      </c>
      <c r="M11" s="273" t="s">
        <v>76</v>
      </c>
      <c r="N11" s="274" t="s">
        <v>77</v>
      </c>
      <c r="O11" s="273" t="s">
        <v>78</v>
      </c>
      <c r="P11" s="274" t="s">
        <v>102</v>
      </c>
      <c r="Q11" s="273" t="s">
        <v>80</v>
      </c>
      <c r="R11" s="275" t="s">
        <v>81</v>
      </c>
      <c r="S11" s="273" t="s">
        <v>82</v>
      </c>
      <c r="T11" s="274" t="s">
        <v>103</v>
      </c>
      <c r="U11" s="276">
        <v>0.72</v>
      </c>
      <c r="V11" s="277" t="s">
        <v>75</v>
      </c>
      <c r="W11" s="276"/>
      <c r="X11" s="277"/>
      <c r="Y11" s="278" t="s">
        <v>84</v>
      </c>
      <c r="Z11" s="279" t="s">
        <v>85</v>
      </c>
      <c r="AA11" s="280" t="s">
        <v>85</v>
      </c>
      <c r="AB11" s="281" t="s">
        <v>81</v>
      </c>
      <c r="AC11" s="280" t="s">
        <v>81</v>
      </c>
      <c r="AD11" s="281" t="s">
        <v>81</v>
      </c>
      <c r="AE11" s="280" t="s">
        <v>81</v>
      </c>
      <c r="AF11" s="281" t="s">
        <v>85</v>
      </c>
      <c r="AG11" s="280" t="s">
        <v>81</v>
      </c>
      <c r="AH11" s="279">
        <v>3</v>
      </c>
      <c r="AI11" s="280" t="s">
        <v>81</v>
      </c>
      <c r="AJ11" s="281" t="s">
        <v>85</v>
      </c>
      <c r="AK11" s="280" t="s">
        <v>81</v>
      </c>
      <c r="AL11" s="281" t="s">
        <v>85</v>
      </c>
      <c r="AM11" s="280" t="s">
        <v>85</v>
      </c>
      <c r="AN11" s="281" t="s">
        <v>85</v>
      </c>
      <c r="AO11" s="280" t="s">
        <v>85</v>
      </c>
      <c r="AP11" s="281" t="s">
        <v>85</v>
      </c>
      <c r="AQ11" s="280" t="s">
        <v>81</v>
      </c>
      <c r="AR11" s="281" t="s">
        <v>85</v>
      </c>
      <c r="AS11" s="280" t="s">
        <v>85</v>
      </c>
      <c r="AT11" s="281" t="s">
        <v>85</v>
      </c>
      <c r="AU11" s="280" t="s">
        <v>81</v>
      </c>
      <c r="AV11" s="281" t="s">
        <v>81</v>
      </c>
      <c r="AW11" s="280" t="s">
        <v>85</v>
      </c>
      <c r="AX11" s="281" t="s">
        <v>85</v>
      </c>
      <c r="AY11" s="280" t="s">
        <v>85</v>
      </c>
      <c r="AZ11" s="281" t="s">
        <v>85</v>
      </c>
      <c r="BA11" s="280" t="s">
        <v>85</v>
      </c>
      <c r="BB11" s="281" t="s">
        <v>81</v>
      </c>
      <c r="BC11" s="280" t="s">
        <v>85</v>
      </c>
      <c r="BD11" s="281" t="s">
        <v>85</v>
      </c>
      <c r="BE11" s="280" t="s">
        <v>85</v>
      </c>
      <c r="BF11" s="282" t="s">
        <v>95</v>
      </c>
      <c r="BG11" s="166" t="s">
        <v>125</v>
      </c>
      <c r="BH11" s="283">
        <v>43844</v>
      </c>
      <c r="BI11" s="283">
        <v>43941</v>
      </c>
      <c r="BJ11" s="174">
        <v>194632369496</v>
      </c>
      <c r="BK11" s="132" t="s">
        <v>88</v>
      </c>
      <c r="BL11" s="151" t="s">
        <v>121</v>
      </c>
      <c r="BM11" s="166">
        <v>66</v>
      </c>
      <c r="BN11" s="264">
        <v>16</v>
      </c>
    </row>
    <row r="12" spans="1:66" ht="21" customHeight="1" x14ac:dyDescent="0.25">
      <c r="A12" s="285"/>
      <c r="B12" s="289" t="s">
        <v>122</v>
      </c>
      <c r="C12" s="235"/>
      <c r="D12" s="267" t="s">
        <v>70</v>
      </c>
      <c r="E12" s="268" t="s">
        <v>71</v>
      </c>
      <c r="F12" s="269" t="s">
        <v>91</v>
      </c>
      <c r="G12" s="132" t="s">
        <v>126</v>
      </c>
      <c r="H12" s="270" t="s">
        <v>127</v>
      </c>
      <c r="I12" s="270" t="s">
        <v>116</v>
      </c>
      <c r="J12" s="271" t="s">
        <v>74</v>
      </c>
      <c r="K12" s="272">
        <v>176.13</v>
      </c>
      <c r="L12" s="272">
        <v>201</v>
      </c>
      <c r="M12" s="273" t="s">
        <v>128</v>
      </c>
      <c r="N12" s="274" t="s">
        <v>77</v>
      </c>
      <c r="O12" s="273" t="s">
        <v>78</v>
      </c>
      <c r="P12" s="274" t="s">
        <v>102</v>
      </c>
      <c r="Q12" s="273" t="s">
        <v>80</v>
      </c>
      <c r="R12" s="275" t="s">
        <v>81</v>
      </c>
      <c r="S12" s="273" t="s">
        <v>82</v>
      </c>
      <c r="T12" s="274" t="s">
        <v>103</v>
      </c>
      <c r="U12" s="276">
        <v>0.72</v>
      </c>
      <c r="V12" s="277" t="s">
        <v>75</v>
      </c>
      <c r="W12" s="276"/>
      <c r="X12" s="277"/>
      <c r="Y12" s="278" t="s">
        <v>84</v>
      </c>
      <c r="Z12" s="279" t="s">
        <v>85</v>
      </c>
      <c r="AA12" s="280" t="s">
        <v>85</v>
      </c>
      <c r="AB12" s="281" t="s">
        <v>81</v>
      </c>
      <c r="AC12" s="280" t="s">
        <v>81</v>
      </c>
      <c r="AD12" s="281" t="s">
        <v>81</v>
      </c>
      <c r="AE12" s="280" t="s">
        <v>81</v>
      </c>
      <c r="AF12" s="281" t="s">
        <v>81</v>
      </c>
      <c r="AG12" s="280" t="s">
        <v>81</v>
      </c>
      <c r="AH12" s="279">
        <v>3</v>
      </c>
      <c r="AI12" s="280" t="s">
        <v>81</v>
      </c>
      <c r="AJ12" s="281" t="s">
        <v>85</v>
      </c>
      <c r="AK12" s="280" t="s">
        <v>81</v>
      </c>
      <c r="AL12" s="281" t="s">
        <v>85</v>
      </c>
      <c r="AM12" s="280" t="s">
        <v>85</v>
      </c>
      <c r="AN12" s="281" t="s">
        <v>85</v>
      </c>
      <c r="AO12" s="280" t="s">
        <v>85</v>
      </c>
      <c r="AP12" s="281" t="s">
        <v>85</v>
      </c>
      <c r="AQ12" s="280" t="s">
        <v>81</v>
      </c>
      <c r="AR12" s="281" t="s">
        <v>85</v>
      </c>
      <c r="AS12" s="280" t="s">
        <v>85</v>
      </c>
      <c r="AT12" s="281" t="s">
        <v>85</v>
      </c>
      <c r="AU12" s="280" t="s">
        <v>81</v>
      </c>
      <c r="AV12" s="281" t="s">
        <v>81</v>
      </c>
      <c r="AW12" s="280" t="s">
        <v>85</v>
      </c>
      <c r="AX12" s="281" t="s">
        <v>85</v>
      </c>
      <c r="AY12" s="280" t="s">
        <v>81</v>
      </c>
      <c r="AZ12" s="281" t="s">
        <v>81</v>
      </c>
      <c r="BA12" s="280" t="s">
        <v>81</v>
      </c>
      <c r="BB12" s="281" t="s">
        <v>85</v>
      </c>
      <c r="BC12" s="280" t="s">
        <v>85</v>
      </c>
      <c r="BD12" s="281" t="s">
        <v>85</v>
      </c>
      <c r="BE12" s="280" t="s">
        <v>85</v>
      </c>
      <c r="BF12" s="282" t="s">
        <v>115</v>
      </c>
      <c r="BG12" s="166" t="s">
        <v>129</v>
      </c>
      <c r="BH12" s="283">
        <v>43844</v>
      </c>
      <c r="BI12" s="283">
        <v>43921</v>
      </c>
      <c r="BJ12" s="174">
        <v>194632186987</v>
      </c>
      <c r="BK12" s="132" t="s">
        <v>88</v>
      </c>
      <c r="BL12" s="151" t="s">
        <v>130</v>
      </c>
      <c r="BM12" s="166">
        <v>30</v>
      </c>
      <c r="BN12" s="264">
        <v>17</v>
      </c>
    </row>
    <row r="13" spans="1:66" ht="21" customHeight="1" x14ac:dyDescent="0.25">
      <c r="A13" s="285"/>
      <c r="B13" s="266"/>
      <c r="C13" s="235"/>
      <c r="D13" s="267" t="s">
        <v>70</v>
      </c>
      <c r="E13" s="268" t="s">
        <v>71</v>
      </c>
      <c r="F13" s="269" t="s">
        <v>91</v>
      </c>
      <c r="G13" s="132" t="s">
        <v>131</v>
      </c>
      <c r="H13" s="270" t="s">
        <v>132</v>
      </c>
      <c r="I13" s="270" t="s">
        <v>116</v>
      </c>
      <c r="J13" s="271" t="s">
        <v>74</v>
      </c>
      <c r="K13" s="272">
        <v>154.5</v>
      </c>
      <c r="L13" s="272">
        <v>176</v>
      </c>
      <c r="M13" s="273" t="s">
        <v>133</v>
      </c>
      <c r="N13" s="274" t="s">
        <v>134</v>
      </c>
      <c r="O13" s="273" t="s">
        <v>135</v>
      </c>
      <c r="P13" s="274" t="s">
        <v>102</v>
      </c>
      <c r="Q13" s="273" t="s">
        <v>114</v>
      </c>
      <c r="R13" s="275" t="s">
        <v>81</v>
      </c>
      <c r="S13" s="273" t="s">
        <v>82</v>
      </c>
      <c r="T13" s="274" t="s">
        <v>103</v>
      </c>
      <c r="U13" s="276">
        <v>0.72</v>
      </c>
      <c r="V13" s="277" t="s">
        <v>75</v>
      </c>
      <c r="W13" s="276"/>
      <c r="X13" s="277"/>
      <c r="Y13" s="290" t="s">
        <v>84</v>
      </c>
      <c r="Z13" s="279" t="s">
        <v>85</v>
      </c>
      <c r="AA13" s="280" t="s">
        <v>85</v>
      </c>
      <c r="AB13" s="281" t="s">
        <v>81</v>
      </c>
      <c r="AC13" s="280" t="s">
        <v>81</v>
      </c>
      <c r="AD13" s="281" t="s">
        <v>81</v>
      </c>
      <c r="AE13" s="280" t="s">
        <v>81</v>
      </c>
      <c r="AF13" s="281" t="s">
        <v>81</v>
      </c>
      <c r="AG13" s="280" t="s">
        <v>81</v>
      </c>
      <c r="AH13" s="279">
        <v>3</v>
      </c>
      <c r="AI13" s="280" t="s">
        <v>81</v>
      </c>
      <c r="AJ13" s="281" t="s">
        <v>85</v>
      </c>
      <c r="AK13" s="280" t="s">
        <v>81</v>
      </c>
      <c r="AL13" s="281" t="s">
        <v>85</v>
      </c>
      <c r="AM13" s="280" t="s">
        <v>85</v>
      </c>
      <c r="AN13" s="281" t="s">
        <v>85</v>
      </c>
      <c r="AO13" s="280" t="s">
        <v>85</v>
      </c>
      <c r="AP13" s="281" t="s">
        <v>85</v>
      </c>
      <c r="AQ13" s="280" t="s">
        <v>81</v>
      </c>
      <c r="AR13" s="281" t="s">
        <v>85</v>
      </c>
      <c r="AS13" s="280" t="s">
        <v>85</v>
      </c>
      <c r="AT13" s="281" t="s">
        <v>85</v>
      </c>
      <c r="AU13" s="280" t="s">
        <v>81</v>
      </c>
      <c r="AV13" s="281" t="s">
        <v>81</v>
      </c>
      <c r="AW13" s="280" t="s">
        <v>81</v>
      </c>
      <c r="AX13" s="281" t="s">
        <v>81</v>
      </c>
      <c r="AY13" s="280" t="s">
        <v>81</v>
      </c>
      <c r="AZ13" s="281" t="s">
        <v>81</v>
      </c>
      <c r="BA13" s="280" t="s">
        <v>81</v>
      </c>
      <c r="BB13" s="281" t="s">
        <v>85</v>
      </c>
      <c r="BC13" s="280" t="s">
        <v>85</v>
      </c>
      <c r="BD13" s="281" t="s">
        <v>85</v>
      </c>
      <c r="BE13" s="280" t="s">
        <v>85</v>
      </c>
      <c r="BF13" s="282" t="s">
        <v>95</v>
      </c>
      <c r="BG13" s="166" t="s">
        <v>75</v>
      </c>
      <c r="BH13" s="283">
        <v>43257</v>
      </c>
      <c r="BI13" s="283">
        <v>43271</v>
      </c>
      <c r="BJ13" s="174">
        <v>192330486408</v>
      </c>
      <c r="BK13" s="132" t="s">
        <v>88</v>
      </c>
      <c r="BL13" s="151" t="s">
        <v>136</v>
      </c>
      <c r="BM13" s="166">
        <v>44</v>
      </c>
      <c r="BN13" s="264">
        <v>18</v>
      </c>
    </row>
    <row r="14" spans="1:66" ht="21" customHeight="1" thickBot="1" x14ac:dyDescent="0.3">
      <c r="A14" s="235"/>
      <c r="B14" s="291" t="s">
        <v>139</v>
      </c>
      <c r="C14" s="235"/>
      <c r="D14" s="267" t="s">
        <v>70</v>
      </c>
      <c r="E14" s="268" t="s">
        <v>71</v>
      </c>
      <c r="F14" s="269" t="s">
        <v>91</v>
      </c>
      <c r="G14" s="132" t="s">
        <v>140</v>
      </c>
      <c r="H14" s="270" t="s">
        <v>141</v>
      </c>
      <c r="I14" s="270" t="s">
        <v>116</v>
      </c>
      <c r="J14" s="271" t="s">
        <v>74</v>
      </c>
      <c r="K14" s="272">
        <v>195.70000000000002</v>
      </c>
      <c r="L14" s="272">
        <v>224</v>
      </c>
      <c r="M14" s="273" t="s">
        <v>94</v>
      </c>
      <c r="N14" s="274" t="s">
        <v>77</v>
      </c>
      <c r="O14" s="273" t="s">
        <v>78</v>
      </c>
      <c r="P14" s="274" t="s">
        <v>102</v>
      </c>
      <c r="Q14" s="273" t="s">
        <v>80</v>
      </c>
      <c r="R14" s="275" t="s">
        <v>81</v>
      </c>
      <c r="S14" s="273" t="s">
        <v>82</v>
      </c>
      <c r="T14" s="274" t="s">
        <v>103</v>
      </c>
      <c r="U14" s="276">
        <v>0.72</v>
      </c>
      <c r="V14" s="277" t="s">
        <v>75</v>
      </c>
      <c r="W14" s="276"/>
      <c r="X14" s="277"/>
      <c r="Y14" s="278" t="s">
        <v>84</v>
      </c>
      <c r="Z14" s="279" t="s">
        <v>85</v>
      </c>
      <c r="AA14" s="280" t="s">
        <v>85</v>
      </c>
      <c r="AB14" s="281" t="s">
        <v>85</v>
      </c>
      <c r="AC14" s="280" t="s">
        <v>81</v>
      </c>
      <c r="AD14" s="281" t="s">
        <v>81</v>
      </c>
      <c r="AE14" s="280" t="s">
        <v>81</v>
      </c>
      <c r="AF14" s="281" t="s">
        <v>81</v>
      </c>
      <c r="AG14" s="280" t="s">
        <v>81</v>
      </c>
      <c r="AH14" s="279">
        <v>3</v>
      </c>
      <c r="AI14" s="280" t="s">
        <v>81</v>
      </c>
      <c r="AJ14" s="281" t="s">
        <v>85</v>
      </c>
      <c r="AK14" s="280" t="s">
        <v>81</v>
      </c>
      <c r="AL14" s="281" t="s">
        <v>85</v>
      </c>
      <c r="AM14" s="280" t="s">
        <v>85</v>
      </c>
      <c r="AN14" s="281" t="s">
        <v>85</v>
      </c>
      <c r="AO14" s="280" t="s">
        <v>85</v>
      </c>
      <c r="AP14" s="281" t="s">
        <v>85</v>
      </c>
      <c r="AQ14" s="280" t="s">
        <v>81</v>
      </c>
      <c r="AR14" s="281" t="s">
        <v>85</v>
      </c>
      <c r="AS14" s="280" t="s">
        <v>85</v>
      </c>
      <c r="AT14" s="281" t="s">
        <v>85</v>
      </c>
      <c r="AU14" s="280" t="s">
        <v>81</v>
      </c>
      <c r="AV14" s="281" t="s">
        <v>81</v>
      </c>
      <c r="AW14" s="280" t="s">
        <v>85</v>
      </c>
      <c r="AX14" s="281" t="s">
        <v>85</v>
      </c>
      <c r="AY14" s="280" t="s">
        <v>81</v>
      </c>
      <c r="AZ14" s="281" t="s">
        <v>81</v>
      </c>
      <c r="BA14" s="280" t="s">
        <v>81</v>
      </c>
      <c r="BB14" s="281" t="s">
        <v>85</v>
      </c>
      <c r="BC14" s="280" t="s">
        <v>85</v>
      </c>
      <c r="BD14" s="281" t="s">
        <v>85</v>
      </c>
      <c r="BE14" s="280" t="s">
        <v>85</v>
      </c>
      <c r="BF14" s="282" t="s">
        <v>95</v>
      </c>
      <c r="BG14" s="166" t="s">
        <v>137</v>
      </c>
      <c r="BH14" s="283">
        <v>44159</v>
      </c>
      <c r="BI14" s="283">
        <v>44208</v>
      </c>
      <c r="BJ14" s="174">
        <v>195348052634</v>
      </c>
      <c r="BK14" s="132" t="s">
        <v>88</v>
      </c>
      <c r="BL14" s="151" t="s">
        <v>138</v>
      </c>
      <c r="BM14" s="166">
        <v>35</v>
      </c>
      <c r="BN14" s="264">
        <v>20</v>
      </c>
    </row>
    <row r="15" spans="1:66" ht="21" customHeight="1" thickBot="1" x14ac:dyDescent="0.3">
      <c r="A15" s="235"/>
      <c r="B15" s="289" t="s">
        <v>122</v>
      </c>
      <c r="C15" s="292" t="s">
        <v>143</v>
      </c>
      <c r="D15" s="267" t="s">
        <v>70</v>
      </c>
      <c r="E15" s="268" t="s">
        <v>71</v>
      </c>
      <c r="F15" s="269" t="s">
        <v>91</v>
      </c>
      <c r="G15" s="132" t="s">
        <v>144</v>
      </c>
      <c r="H15" s="270" t="s">
        <v>145</v>
      </c>
      <c r="I15" s="270" t="s">
        <v>116</v>
      </c>
      <c r="J15" s="271" t="s">
        <v>74</v>
      </c>
      <c r="K15" s="272">
        <v>221.45000000000002</v>
      </c>
      <c r="L15" s="272">
        <v>253</v>
      </c>
      <c r="M15" s="273" t="s">
        <v>94</v>
      </c>
      <c r="N15" s="274" t="s">
        <v>77</v>
      </c>
      <c r="O15" s="273" t="s">
        <v>78</v>
      </c>
      <c r="P15" s="274" t="s">
        <v>102</v>
      </c>
      <c r="Q15" s="273" t="s">
        <v>80</v>
      </c>
      <c r="R15" s="275" t="s">
        <v>81</v>
      </c>
      <c r="S15" s="273" t="s">
        <v>82</v>
      </c>
      <c r="T15" s="274" t="s">
        <v>103</v>
      </c>
      <c r="U15" s="276">
        <v>0.72</v>
      </c>
      <c r="V15" s="277" t="s">
        <v>75</v>
      </c>
      <c r="W15" s="276"/>
      <c r="X15" s="277"/>
      <c r="Y15" s="278" t="s">
        <v>84</v>
      </c>
      <c r="Z15" s="279" t="s">
        <v>81</v>
      </c>
      <c r="AA15" s="280" t="s">
        <v>81</v>
      </c>
      <c r="AB15" s="281" t="s">
        <v>81</v>
      </c>
      <c r="AC15" s="280" t="s">
        <v>81</v>
      </c>
      <c r="AD15" s="281" t="s">
        <v>85</v>
      </c>
      <c r="AE15" s="280" t="s">
        <v>81</v>
      </c>
      <c r="AF15" s="281" t="s">
        <v>81</v>
      </c>
      <c r="AG15" s="280" t="s">
        <v>81</v>
      </c>
      <c r="AH15" s="279">
        <v>3</v>
      </c>
      <c r="AI15" s="280" t="s">
        <v>81</v>
      </c>
      <c r="AJ15" s="281" t="s">
        <v>85</v>
      </c>
      <c r="AK15" s="280" t="s">
        <v>81</v>
      </c>
      <c r="AL15" s="281" t="s">
        <v>85</v>
      </c>
      <c r="AM15" s="280" t="s">
        <v>85</v>
      </c>
      <c r="AN15" s="281" t="s">
        <v>85</v>
      </c>
      <c r="AO15" s="280" t="s">
        <v>85</v>
      </c>
      <c r="AP15" s="281" t="s">
        <v>85</v>
      </c>
      <c r="AQ15" s="280" t="s">
        <v>85</v>
      </c>
      <c r="AR15" s="281" t="s">
        <v>81</v>
      </c>
      <c r="AS15" s="280" t="s">
        <v>85</v>
      </c>
      <c r="AT15" s="281" t="s">
        <v>85</v>
      </c>
      <c r="AU15" s="280" t="s">
        <v>81</v>
      </c>
      <c r="AV15" s="281" t="s">
        <v>85</v>
      </c>
      <c r="AW15" s="280" t="s">
        <v>85</v>
      </c>
      <c r="AX15" s="281" t="s">
        <v>85</v>
      </c>
      <c r="AY15" s="280" t="s">
        <v>81</v>
      </c>
      <c r="AZ15" s="281" t="s">
        <v>81</v>
      </c>
      <c r="BA15" s="280" t="s">
        <v>81</v>
      </c>
      <c r="BB15" s="281" t="s">
        <v>81</v>
      </c>
      <c r="BC15" s="280" t="s">
        <v>85</v>
      </c>
      <c r="BD15" s="281" t="s">
        <v>85</v>
      </c>
      <c r="BE15" s="280" t="s">
        <v>85</v>
      </c>
      <c r="BF15" s="282" t="s">
        <v>95</v>
      </c>
      <c r="BG15" s="166" t="s">
        <v>142</v>
      </c>
      <c r="BH15" s="283">
        <v>44320</v>
      </c>
      <c r="BI15" s="283">
        <v>44386</v>
      </c>
      <c r="BJ15" s="284">
        <v>195713896795</v>
      </c>
      <c r="BK15" s="132" t="s">
        <v>88</v>
      </c>
      <c r="BL15" s="151" t="s">
        <v>89</v>
      </c>
      <c r="BM15" s="166">
        <v>48</v>
      </c>
      <c r="BN15" s="264">
        <v>22</v>
      </c>
    </row>
    <row r="16" spans="1:66" ht="21" customHeight="1" thickBot="1" x14ac:dyDescent="0.3">
      <c r="A16" s="235"/>
      <c r="B16" s="289" t="s">
        <v>122</v>
      </c>
      <c r="C16" s="292" t="s">
        <v>143</v>
      </c>
      <c r="D16" s="267" t="s">
        <v>70</v>
      </c>
      <c r="E16" s="268" t="s">
        <v>71</v>
      </c>
      <c r="F16" s="269" t="s">
        <v>91</v>
      </c>
      <c r="G16" s="132" t="s">
        <v>782</v>
      </c>
      <c r="H16" s="270" t="s">
        <v>781</v>
      </c>
      <c r="I16" s="270" t="s">
        <v>116</v>
      </c>
      <c r="J16" s="271" t="s">
        <v>786</v>
      </c>
      <c r="K16" s="272">
        <v>231.75</v>
      </c>
      <c r="L16" s="272">
        <v>264.70588235294116</v>
      </c>
      <c r="M16" s="273" t="s">
        <v>94</v>
      </c>
      <c r="N16" s="274" t="s">
        <v>77</v>
      </c>
      <c r="O16" s="273" t="s">
        <v>78</v>
      </c>
      <c r="P16" s="274" t="s">
        <v>102</v>
      </c>
      <c r="Q16" s="273" t="s">
        <v>80</v>
      </c>
      <c r="R16" s="275" t="s">
        <v>81</v>
      </c>
      <c r="S16" s="273" t="s">
        <v>82</v>
      </c>
      <c r="T16" s="274" t="s">
        <v>103</v>
      </c>
      <c r="U16" s="276">
        <v>0.72</v>
      </c>
      <c r="V16" s="277" t="s">
        <v>75</v>
      </c>
      <c r="W16" s="276"/>
      <c r="X16" s="277"/>
      <c r="Y16" s="278" t="s">
        <v>84</v>
      </c>
      <c r="Z16" s="279" t="s">
        <v>81</v>
      </c>
      <c r="AA16" s="280" t="s">
        <v>81</v>
      </c>
      <c r="AB16" s="281" t="s">
        <v>81</v>
      </c>
      <c r="AC16" s="280" t="s">
        <v>81</v>
      </c>
      <c r="AD16" s="281" t="s">
        <v>85</v>
      </c>
      <c r="AE16" s="280" t="s">
        <v>81</v>
      </c>
      <c r="AF16" s="281" t="s">
        <v>81</v>
      </c>
      <c r="AG16" s="280" t="s">
        <v>81</v>
      </c>
      <c r="AH16" s="279">
        <v>3</v>
      </c>
      <c r="AI16" s="280" t="s">
        <v>81</v>
      </c>
      <c r="AJ16" s="281" t="s">
        <v>85</v>
      </c>
      <c r="AK16" s="280" t="s">
        <v>81</v>
      </c>
      <c r="AL16" s="281" t="s">
        <v>85</v>
      </c>
      <c r="AM16" s="280" t="s">
        <v>85</v>
      </c>
      <c r="AN16" s="281" t="s">
        <v>85</v>
      </c>
      <c r="AO16" s="280" t="s">
        <v>85</v>
      </c>
      <c r="AP16" s="281" t="s">
        <v>85</v>
      </c>
      <c r="AQ16" s="280" t="s">
        <v>85</v>
      </c>
      <c r="AR16" s="281" t="s">
        <v>81</v>
      </c>
      <c r="AS16" s="280" t="s">
        <v>85</v>
      </c>
      <c r="AT16" s="281" t="s">
        <v>85</v>
      </c>
      <c r="AU16" s="280" t="s">
        <v>81</v>
      </c>
      <c r="AV16" s="281" t="s">
        <v>85</v>
      </c>
      <c r="AW16" s="280" t="s">
        <v>85</v>
      </c>
      <c r="AX16" s="281" t="s">
        <v>85</v>
      </c>
      <c r="AY16" s="280" t="s">
        <v>81</v>
      </c>
      <c r="AZ16" s="281" t="s">
        <v>81</v>
      </c>
      <c r="BA16" s="280" t="s">
        <v>85</v>
      </c>
      <c r="BB16" s="281" t="s">
        <v>81</v>
      </c>
      <c r="BC16" s="280" t="s">
        <v>85</v>
      </c>
      <c r="BD16" s="281" t="s">
        <v>85</v>
      </c>
      <c r="BE16" s="280" t="s">
        <v>85</v>
      </c>
      <c r="BF16" s="282" t="s">
        <v>95</v>
      </c>
      <c r="BG16" s="166" t="s">
        <v>144</v>
      </c>
      <c r="BH16" s="283">
        <v>44589</v>
      </c>
      <c r="BI16" s="283">
        <v>44643</v>
      </c>
      <c r="BJ16" s="284">
        <v>196379327111</v>
      </c>
      <c r="BK16" s="132" t="s">
        <v>88</v>
      </c>
      <c r="BL16" s="151" t="s">
        <v>89</v>
      </c>
      <c r="BM16" s="166">
        <v>48</v>
      </c>
      <c r="BN16" s="264">
        <v>22</v>
      </c>
    </row>
    <row r="17" spans="1:66" ht="21" customHeight="1" thickBot="1" x14ac:dyDescent="0.3">
      <c r="A17" s="235"/>
      <c r="B17" s="291" t="s">
        <v>139</v>
      </c>
      <c r="C17" s="292" t="s">
        <v>143</v>
      </c>
      <c r="D17" s="267" t="s">
        <v>70</v>
      </c>
      <c r="E17" s="268" t="s">
        <v>71</v>
      </c>
      <c r="F17" s="269" t="s">
        <v>91</v>
      </c>
      <c r="G17" s="132" t="s">
        <v>146</v>
      </c>
      <c r="H17" s="270" t="s">
        <v>147</v>
      </c>
      <c r="I17" s="270" t="s">
        <v>116</v>
      </c>
      <c r="J17" s="271" t="s">
        <v>74</v>
      </c>
      <c r="K17" s="272">
        <v>231.75</v>
      </c>
      <c r="L17" s="272">
        <v>265</v>
      </c>
      <c r="M17" s="273" t="s">
        <v>148</v>
      </c>
      <c r="N17" s="274" t="s">
        <v>134</v>
      </c>
      <c r="O17" s="273" t="s">
        <v>135</v>
      </c>
      <c r="P17" s="274" t="s">
        <v>102</v>
      </c>
      <c r="Q17" s="273" t="s">
        <v>114</v>
      </c>
      <c r="R17" s="275" t="s">
        <v>81</v>
      </c>
      <c r="S17" s="273" t="s">
        <v>113</v>
      </c>
      <c r="T17" s="274" t="s">
        <v>103</v>
      </c>
      <c r="U17" s="276" t="s">
        <v>75</v>
      </c>
      <c r="V17" s="277">
        <v>0.99</v>
      </c>
      <c r="W17" s="276"/>
      <c r="X17" s="277"/>
      <c r="Y17" s="278" t="s">
        <v>84</v>
      </c>
      <c r="Z17" s="279" t="s">
        <v>85</v>
      </c>
      <c r="AA17" s="280" t="s">
        <v>85</v>
      </c>
      <c r="AB17" s="281" t="s">
        <v>81</v>
      </c>
      <c r="AC17" s="280" t="s">
        <v>81</v>
      </c>
      <c r="AD17" s="281" t="s">
        <v>81</v>
      </c>
      <c r="AE17" s="280" t="s">
        <v>81</v>
      </c>
      <c r="AF17" s="281" t="s">
        <v>81</v>
      </c>
      <c r="AG17" s="280" t="s">
        <v>81</v>
      </c>
      <c r="AH17" s="279">
        <v>3</v>
      </c>
      <c r="AI17" s="280" t="s">
        <v>81</v>
      </c>
      <c r="AJ17" s="281" t="s">
        <v>85</v>
      </c>
      <c r="AK17" s="280" t="s">
        <v>81</v>
      </c>
      <c r="AL17" s="281" t="s">
        <v>85</v>
      </c>
      <c r="AM17" s="280" t="s">
        <v>85</v>
      </c>
      <c r="AN17" s="281" t="s">
        <v>85</v>
      </c>
      <c r="AO17" s="280" t="s">
        <v>85</v>
      </c>
      <c r="AP17" s="281" t="s">
        <v>85</v>
      </c>
      <c r="AQ17" s="280" t="s">
        <v>81</v>
      </c>
      <c r="AR17" s="281" t="s">
        <v>85</v>
      </c>
      <c r="AS17" s="280" t="s">
        <v>85</v>
      </c>
      <c r="AT17" s="281" t="s">
        <v>85</v>
      </c>
      <c r="AU17" s="280" t="s">
        <v>81</v>
      </c>
      <c r="AV17" s="281" t="s">
        <v>81</v>
      </c>
      <c r="AW17" s="280" t="s">
        <v>85</v>
      </c>
      <c r="AX17" s="281" t="s">
        <v>85</v>
      </c>
      <c r="AY17" s="280" t="s">
        <v>81</v>
      </c>
      <c r="AZ17" s="281" t="s">
        <v>81</v>
      </c>
      <c r="BA17" s="280" t="s">
        <v>81</v>
      </c>
      <c r="BB17" s="281" t="s">
        <v>85</v>
      </c>
      <c r="BC17" s="280" t="s">
        <v>85</v>
      </c>
      <c r="BD17" s="281" t="s">
        <v>85</v>
      </c>
      <c r="BE17" s="280" t="s">
        <v>85</v>
      </c>
      <c r="BF17" s="282" t="s">
        <v>95</v>
      </c>
      <c r="BG17" s="166" t="s">
        <v>75</v>
      </c>
      <c r="BH17" s="283">
        <v>42885</v>
      </c>
      <c r="BI17" s="283">
        <v>42899</v>
      </c>
      <c r="BJ17" s="174">
        <v>191376269167</v>
      </c>
      <c r="BK17" s="132" t="s">
        <v>88</v>
      </c>
      <c r="BL17" s="151" t="s">
        <v>149</v>
      </c>
      <c r="BM17" s="166">
        <v>70</v>
      </c>
      <c r="BN17" s="264">
        <v>23</v>
      </c>
    </row>
    <row r="18" spans="1:66" ht="21" customHeight="1" x14ac:dyDescent="0.25">
      <c r="A18" s="235"/>
      <c r="B18" s="289" t="s">
        <v>122</v>
      </c>
      <c r="C18" s="237"/>
      <c r="D18" s="267" t="s">
        <v>70</v>
      </c>
      <c r="E18" s="268" t="s">
        <v>71</v>
      </c>
      <c r="F18" s="269" t="s">
        <v>91</v>
      </c>
      <c r="G18" s="132" t="s">
        <v>150</v>
      </c>
      <c r="H18" s="270" t="s">
        <v>151</v>
      </c>
      <c r="I18" s="270" t="s">
        <v>116</v>
      </c>
      <c r="J18" s="271" t="s">
        <v>74</v>
      </c>
      <c r="K18" s="272">
        <v>221.45000000000002</v>
      </c>
      <c r="L18" s="272">
        <v>253</v>
      </c>
      <c r="M18" s="273" t="s">
        <v>94</v>
      </c>
      <c r="N18" s="274" t="s">
        <v>77</v>
      </c>
      <c r="O18" s="273" t="s">
        <v>78</v>
      </c>
      <c r="P18" s="274" t="s">
        <v>102</v>
      </c>
      <c r="Q18" s="273" t="s">
        <v>80</v>
      </c>
      <c r="R18" s="275" t="s">
        <v>81</v>
      </c>
      <c r="S18" s="273" t="s">
        <v>82</v>
      </c>
      <c r="T18" s="274" t="s">
        <v>103</v>
      </c>
      <c r="U18" s="276">
        <v>0.72</v>
      </c>
      <c r="V18" s="277" t="s">
        <v>75</v>
      </c>
      <c r="W18" s="276"/>
      <c r="X18" s="277"/>
      <c r="Y18" s="278" t="s">
        <v>84</v>
      </c>
      <c r="Z18" s="279" t="s">
        <v>85</v>
      </c>
      <c r="AA18" s="280" t="s">
        <v>85</v>
      </c>
      <c r="AB18" s="281" t="s">
        <v>81</v>
      </c>
      <c r="AC18" s="280" t="s">
        <v>81</v>
      </c>
      <c r="AD18" s="281" t="s">
        <v>81</v>
      </c>
      <c r="AE18" s="280" t="s">
        <v>81</v>
      </c>
      <c r="AF18" s="281" t="s">
        <v>85</v>
      </c>
      <c r="AG18" s="280" t="s">
        <v>81</v>
      </c>
      <c r="AH18" s="279">
        <v>3</v>
      </c>
      <c r="AI18" s="280" t="s">
        <v>81</v>
      </c>
      <c r="AJ18" s="281" t="s">
        <v>85</v>
      </c>
      <c r="AK18" s="280" t="s">
        <v>81</v>
      </c>
      <c r="AL18" s="281" t="s">
        <v>85</v>
      </c>
      <c r="AM18" s="280" t="s">
        <v>85</v>
      </c>
      <c r="AN18" s="281" t="s">
        <v>85</v>
      </c>
      <c r="AO18" s="280" t="s">
        <v>85</v>
      </c>
      <c r="AP18" s="281" t="s">
        <v>85</v>
      </c>
      <c r="AQ18" s="280" t="s">
        <v>81</v>
      </c>
      <c r="AR18" s="281" t="s">
        <v>85</v>
      </c>
      <c r="AS18" s="280" t="s">
        <v>85</v>
      </c>
      <c r="AT18" s="281" t="s">
        <v>85</v>
      </c>
      <c r="AU18" s="280" t="s">
        <v>81</v>
      </c>
      <c r="AV18" s="281" t="s">
        <v>81</v>
      </c>
      <c r="AW18" s="280" t="s">
        <v>85</v>
      </c>
      <c r="AX18" s="281" t="s">
        <v>85</v>
      </c>
      <c r="AY18" s="280" t="s">
        <v>85</v>
      </c>
      <c r="AZ18" s="281" t="s">
        <v>85</v>
      </c>
      <c r="BA18" s="280" t="s">
        <v>85</v>
      </c>
      <c r="BB18" s="281" t="s">
        <v>81</v>
      </c>
      <c r="BC18" s="280" t="s">
        <v>85</v>
      </c>
      <c r="BD18" s="281" t="s">
        <v>85</v>
      </c>
      <c r="BE18" s="280" t="s">
        <v>85</v>
      </c>
      <c r="BF18" s="282" t="s">
        <v>115</v>
      </c>
      <c r="BG18" s="166" t="s">
        <v>152</v>
      </c>
      <c r="BH18" s="283">
        <v>43844</v>
      </c>
      <c r="BI18" s="283">
        <v>43941</v>
      </c>
      <c r="BJ18" s="174">
        <v>194632370218</v>
      </c>
      <c r="BK18" s="132" t="s">
        <v>88</v>
      </c>
      <c r="BL18" s="151" t="s">
        <v>153</v>
      </c>
      <c r="BM18" s="166">
        <v>44</v>
      </c>
      <c r="BN18" s="264">
        <v>24</v>
      </c>
    </row>
    <row r="19" spans="1:66" ht="21" customHeight="1" thickBot="1" x14ac:dyDescent="0.3">
      <c r="A19" s="235"/>
      <c r="B19" s="288" t="s">
        <v>117</v>
      </c>
      <c r="C19" s="237"/>
      <c r="D19" s="267" t="s">
        <v>70</v>
      </c>
      <c r="E19" s="268" t="s">
        <v>71</v>
      </c>
      <c r="F19" s="286" t="s">
        <v>98</v>
      </c>
      <c r="G19" s="132" t="s">
        <v>154</v>
      </c>
      <c r="H19" s="270" t="s">
        <v>155</v>
      </c>
      <c r="I19" s="270" t="s">
        <v>116</v>
      </c>
      <c r="J19" s="271" t="s">
        <v>74</v>
      </c>
      <c r="K19" s="272">
        <v>231.75</v>
      </c>
      <c r="L19" s="272">
        <v>265</v>
      </c>
      <c r="M19" s="273" t="s">
        <v>94</v>
      </c>
      <c r="N19" s="274" t="s">
        <v>106</v>
      </c>
      <c r="O19" s="273" t="s">
        <v>107</v>
      </c>
      <c r="P19" s="274" t="s">
        <v>102</v>
      </c>
      <c r="Q19" s="273" t="s">
        <v>80</v>
      </c>
      <c r="R19" s="275" t="s">
        <v>81</v>
      </c>
      <c r="S19" s="273" t="s">
        <v>113</v>
      </c>
      <c r="T19" s="274" t="s">
        <v>103</v>
      </c>
      <c r="U19" s="276" t="s">
        <v>75</v>
      </c>
      <c r="V19" s="277">
        <v>0.99</v>
      </c>
      <c r="W19" s="276"/>
      <c r="X19" s="277"/>
      <c r="Y19" s="278" t="s">
        <v>84</v>
      </c>
      <c r="Z19" s="279" t="s">
        <v>85</v>
      </c>
      <c r="AA19" s="280" t="s">
        <v>85</v>
      </c>
      <c r="AB19" s="281" t="s">
        <v>81</v>
      </c>
      <c r="AC19" s="280" t="s">
        <v>81</v>
      </c>
      <c r="AD19" s="281" t="s">
        <v>81</v>
      </c>
      <c r="AE19" s="280" t="s">
        <v>81</v>
      </c>
      <c r="AF19" s="281" t="s">
        <v>81</v>
      </c>
      <c r="AG19" s="280" t="s">
        <v>81</v>
      </c>
      <c r="AH19" s="279">
        <v>3</v>
      </c>
      <c r="AI19" s="280" t="s">
        <v>81</v>
      </c>
      <c r="AJ19" s="281" t="s">
        <v>85</v>
      </c>
      <c r="AK19" s="280" t="s">
        <v>81</v>
      </c>
      <c r="AL19" s="281" t="s">
        <v>85</v>
      </c>
      <c r="AM19" s="280" t="s">
        <v>85</v>
      </c>
      <c r="AN19" s="281" t="s">
        <v>85</v>
      </c>
      <c r="AO19" s="280" t="s">
        <v>85</v>
      </c>
      <c r="AP19" s="281" t="s">
        <v>85</v>
      </c>
      <c r="AQ19" s="280" t="s">
        <v>81</v>
      </c>
      <c r="AR19" s="281" t="s">
        <v>81</v>
      </c>
      <c r="AS19" s="280" t="s">
        <v>85</v>
      </c>
      <c r="AT19" s="281" t="s">
        <v>85</v>
      </c>
      <c r="AU19" s="280" t="s">
        <v>81</v>
      </c>
      <c r="AV19" s="281" t="s">
        <v>85</v>
      </c>
      <c r="AW19" s="280" t="s">
        <v>85</v>
      </c>
      <c r="AX19" s="281" t="s">
        <v>85</v>
      </c>
      <c r="AY19" s="280" t="s">
        <v>81</v>
      </c>
      <c r="AZ19" s="281" t="s">
        <v>81</v>
      </c>
      <c r="BA19" s="280" t="s">
        <v>81</v>
      </c>
      <c r="BB19" s="281" t="s">
        <v>85</v>
      </c>
      <c r="BC19" s="280" t="s">
        <v>85</v>
      </c>
      <c r="BD19" s="281" t="s">
        <v>85</v>
      </c>
      <c r="BE19" s="280" t="s">
        <v>81</v>
      </c>
      <c r="BF19" s="282" t="s">
        <v>110</v>
      </c>
      <c r="BG19" s="166" t="s">
        <v>75</v>
      </c>
      <c r="BH19" s="283">
        <v>43805</v>
      </c>
      <c r="BI19" s="283">
        <v>43866</v>
      </c>
      <c r="BJ19" s="174">
        <v>194552419042</v>
      </c>
      <c r="BK19" s="132" t="s">
        <v>88</v>
      </c>
      <c r="BL19" s="151" t="s">
        <v>156</v>
      </c>
      <c r="BM19" s="166">
        <v>80</v>
      </c>
      <c r="BN19" s="264">
        <v>25</v>
      </c>
    </row>
    <row r="20" spans="1:66" ht="21" customHeight="1" thickBot="1" x14ac:dyDescent="0.3">
      <c r="A20" s="235"/>
      <c r="B20" s="291" t="s">
        <v>139</v>
      </c>
      <c r="C20" s="292" t="s">
        <v>143</v>
      </c>
      <c r="D20" s="267" t="s">
        <v>70</v>
      </c>
      <c r="E20" s="268" t="s">
        <v>71</v>
      </c>
      <c r="F20" s="269" t="s">
        <v>91</v>
      </c>
      <c r="G20" s="132" t="s">
        <v>157</v>
      </c>
      <c r="H20" s="270" t="s">
        <v>158</v>
      </c>
      <c r="I20" s="270" t="s">
        <v>116</v>
      </c>
      <c r="J20" s="271" t="s">
        <v>74</v>
      </c>
      <c r="K20" s="272">
        <v>252.35</v>
      </c>
      <c r="L20" s="272">
        <v>288.23529411764707</v>
      </c>
      <c r="M20" s="273" t="s">
        <v>94</v>
      </c>
      <c r="N20" s="274" t="s">
        <v>77</v>
      </c>
      <c r="O20" s="273" t="s">
        <v>78</v>
      </c>
      <c r="P20" s="274" t="s">
        <v>159</v>
      </c>
      <c r="Q20" s="273" t="s">
        <v>80</v>
      </c>
      <c r="R20" s="275" t="s">
        <v>81</v>
      </c>
      <c r="S20" s="273" t="s">
        <v>82</v>
      </c>
      <c r="T20" s="274" t="s">
        <v>103</v>
      </c>
      <c r="U20" s="276">
        <v>0.72</v>
      </c>
      <c r="V20" s="277" t="s">
        <v>75</v>
      </c>
      <c r="W20" s="276"/>
      <c r="X20" s="277"/>
      <c r="Y20" s="290" t="s">
        <v>84</v>
      </c>
      <c r="Z20" s="279" t="s">
        <v>81</v>
      </c>
      <c r="AA20" s="280" t="s">
        <v>81</v>
      </c>
      <c r="AB20" s="281" t="s">
        <v>85</v>
      </c>
      <c r="AC20" s="280" t="s">
        <v>81</v>
      </c>
      <c r="AD20" s="281" t="s">
        <v>81</v>
      </c>
      <c r="AE20" s="280" t="s">
        <v>81</v>
      </c>
      <c r="AF20" s="281" t="s">
        <v>81</v>
      </c>
      <c r="AG20" s="280" t="s">
        <v>81</v>
      </c>
      <c r="AH20" s="279">
        <v>3</v>
      </c>
      <c r="AI20" s="280" t="s">
        <v>81</v>
      </c>
      <c r="AJ20" s="281" t="s">
        <v>81</v>
      </c>
      <c r="AK20" s="280" t="s">
        <v>81</v>
      </c>
      <c r="AL20" s="281" t="s">
        <v>85</v>
      </c>
      <c r="AM20" s="280" t="s">
        <v>85</v>
      </c>
      <c r="AN20" s="281" t="s">
        <v>81</v>
      </c>
      <c r="AO20" s="280" t="s">
        <v>81</v>
      </c>
      <c r="AP20" s="281" t="s">
        <v>85</v>
      </c>
      <c r="AQ20" s="280" t="s">
        <v>81</v>
      </c>
      <c r="AR20" s="281" t="s">
        <v>81</v>
      </c>
      <c r="AS20" s="280" t="s">
        <v>85</v>
      </c>
      <c r="AT20" s="281" t="s">
        <v>85</v>
      </c>
      <c r="AU20" s="280" t="s">
        <v>81</v>
      </c>
      <c r="AV20" s="281" t="s">
        <v>85</v>
      </c>
      <c r="AW20" s="280" t="s">
        <v>85</v>
      </c>
      <c r="AX20" s="281" t="s">
        <v>85</v>
      </c>
      <c r="AY20" s="280" t="s">
        <v>81</v>
      </c>
      <c r="AZ20" s="281" t="s">
        <v>81</v>
      </c>
      <c r="BA20" s="280" t="s">
        <v>81</v>
      </c>
      <c r="BB20" s="281" t="s">
        <v>85</v>
      </c>
      <c r="BC20" s="280" t="s">
        <v>85</v>
      </c>
      <c r="BD20" s="281" t="s">
        <v>85</v>
      </c>
      <c r="BE20" s="280" t="s">
        <v>85</v>
      </c>
      <c r="BF20" s="282" t="s">
        <v>110</v>
      </c>
      <c r="BG20" s="166" t="s">
        <v>75</v>
      </c>
      <c r="BH20" s="283">
        <v>44258</v>
      </c>
      <c r="BI20" s="283">
        <v>44315</v>
      </c>
      <c r="BJ20" s="293">
        <v>195477679139</v>
      </c>
      <c r="BK20" s="132" t="s">
        <v>88</v>
      </c>
      <c r="BL20" s="151" t="s">
        <v>160</v>
      </c>
      <c r="BM20" s="166">
        <v>60</v>
      </c>
      <c r="BN20" s="264">
        <v>26</v>
      </c>
    </row>
    <row r="21" spans="1:66" ht="21" customHeight="1" x14ac:dyDescent="0.25">
      <c r="A21" s="235"/>
      <c r="B21" s="289" t="s">
        <v>122</v>
      </c>
      <c r="C21" s="237"/>
      <c r="D21" s="267" t="s">
        <v>70</v>
      </c>
      <c r="E21" s="268" t="s">
        <v>71</v>
      </c>
      <c r="F21" s="269" t="s">
        <v>91</v>
      </c>
      <c r="G21" s="132" t="s">
        <v>163</v>
      </c>
      <c r="H21" s="270" t="s">
        <v>164</v>
      </c>
      <c r="I21" s="270" t="s">
        <v>116</v>
      </c>
      <c r="J21" s="271" t="s">
        <v>74</v>
      </c>
      <c r="K21" s="272">
        <v>231.75</v>
      </c>
      <c r="L21" s="272">
        <v>265</v>
      </c>
      <c r="M21" s="273" t="s">
        <v>161</v>
      </c>
      <c r="N21" s="274" t="s">
        <v>134</v>
      </c>
      <c r="O21" s="273" t="s">
        <v>135</v>
      </c>
      <c r="P21" s="274" t="s">
        <v>102</v>
      </c>
      <c r="Q21" s="273" t="s">
        <v>114</v>
      </c>
      <c r="R21" s="275" t="s">
        <v>81</v>
      </c>
      <c r="S21" s="273" t="s">
        <v>113</v>
      </c>
      <c r="T21" s="274" t="s">
        <v>103</v>
      </c>
      <c r="U21" s="276" t="s">
        <v>75</v>
      </c>
      <c r="V21" s="277">
        <v>0.99</v>
      </c>
      <c r="W21" s="276"/>
      <c r="X21" s="277"/>
      <c r="Y21" s="278" t="s">
        <v>84</v>
      </c>
      <c r="Z21" s="279" t="s">
        <v>85</v>
      </c>
      <c r="AA21" s="280" t="s">
        <v>85</v>
      </c>
      <c r="AB21" s="281" t="s">
        <v>81</v>
      </c>
      <c r="AC21" s="280" t="s">
        <v>81</v>
      </c>
      <c r="AD21" s="281" t="s">
        <v>81</v>
      </c>
      <c r="AE21" s="280" t="s">
        <v>81</v>
      </c>
      <c r="AF21" s="281" t="s">
        <v>81</v>
      </c>
      <c r="AG21" s="280" t="s">
        <v>81</v>
      </c>
      <c r="AH21" s="279">
        <v>3</v>
      </c>
      <c r="AI21" s="280" t="s">
        <v>81</v>
      </c>
      <c r="AJ21" s="281" t="s">
        <v>85</v>
      </c>
      <c r="AK21" s="280" t="s">
        <v>81</v>
      </c>
      <c r="AL21" s="281" t="s">
        <v>85</v>
      </c>
      <c r="AM21" s="280" t="s">
        <v>85</v>
      </c>
      <c r="AN21" s="281" t="s">
        <v>85</v>
      </c>
      <c r="AO21" s="280" t="s">
        <v>85</v>
      </c>
      <c r="AP21" s="281" t="s">
        <v>85</v>
      </c>
      <c r="AQ21" s="280" t="s">
        <v>81</v>
      </c>
      <c r="AR21" s="281" t="s">
        <v>85</v>
      </c>
      <c r="AS21" s="280" t="s">
        <v>85</v>
      </c>
      <c r="AT21" s="281" t="s">
        <v>85</v>
      </c>
      <c r="AU21" s="280" t="s">
        <v>81</v>
      </c>
      <c r="AV21" s="281" t="s">
        <v>81</v>
      </c>
      <c r="AW21" s="280" t="s">
        <v>85</v>
      </c>
      <c r="AX21" s="281" t="s">
        <v>85</v>
      </c>
      <c r="AY21" s="280" t="s">
        <v>81</v>
      </c>
      <c r="AZ21" s="281" t="s">
        <v>81</v>
      </c>
      <c r="BA21" s="280" t="s">
        <v>81</v>
      </c>
      <c r="BB21" s="281" t="s">
        <v>85</v>
      </c>
      <c r="BC21" s="280" t="s">
        <v>85</v>
      </c>
      <c r="BD21" s="281" t="s">
        <v>85</v>
      </c>
      <c r="BE21" s="280" t="s">
        <v>85</v>
      </c>
      <c r="BF21" s="282" t="s">
        <v>95</v>
      </c>
      <c r="BG21" s="166" t="s">
        <v>75</v>
      </c>
      <c r="BH21" s="283">
        <v>43599</v>
      </c>
      <c r="BI21" s="283">
        <v>43613</v>
      </c>
      <c r="BJ21" s="174">
        <v>193268784048</v>
      </c>
      <c r="BK21" s="132" t="s">
        <v>88</v>
      </c>
      <c r="BL21" s="151" t="s">
        <v>162</v>
      </c>
      <c r="BM21" s="166">
        <v>56</v>
      </c>
      <c r="BN21" s="264">
        <v>28</v>
      </c>
    </row>
    <row r="22" spans="1:66" ht="21" customHeight="1" x14ac:dyDescent="0.25">
      <c r="A22" s="235"/>
      <c r="B22" s="288" t="s">
        <v>117</v>
      </c>
      <c r="C22" s="237"/>
      <c r="D22" s="267" t="s">
        <v>70</v>
      </c>
      <c r="E22" s="268" t="s">
        <v>71</v>
      </c>
      <c r="F22" s="286" t="s">
        <v>98</v>
      </c>
      <c r="G22" s="132" t="s">
        <v>165</v>
      </c>
      <c r="H22" s="270" t="s">
        <v>166</v>
      </c>
      <c r="I22" s="270" t="s">
        <v>116</v>
      </c>
      <c r="J22" s="271" t="s">
        <v>74</v>
      </c>
      <c r="K22" s="272">
        <v>211.15</v>
      </c>
      <c r="L22" s="272">
        <v>241</v>
      </c>
      <c r="M22" s="273" t="s">
        <v>101</v>
      </c>
      <c r="N22" s="274" t="s">
        <v>77</v>
      </c>
      <c r="O22" s="273" t="s">
        <v>78</v>
      </c>
      <c r="P22" s="274" t="s">
        <v>102</v>
      </c>
      <c r="Q22" s="273" t="s">
        <v>80</v>
      </c>
      <c r="R22" s="275" t="s">
        <v>81</v>
      </c>
      <c r="S22" s="273" t="s">
        <v>82</v>
      </c>
      <c r="T22" s="274" t="s">
        <v>103</v>
      </c>
      <c r="U22" s="276">
        <v>0.72</v>
      </c>
      <c r="V22" s="277" t="s">
        <v>75</v>
      </c>
      <c r="W22" s="276"/>
      <c r="X22" s="277"/>
      <c r="Y22" s="278" t="s">
        <v>84</v>
      </c>
      <c r="Z22" s="279" t="s">
        <v>85</v>
      </c>
      <c r="AA22" s="280" t="s">
        <v>85</v>
      </c>
      <c r="AB22" s="281" t="s">
        <v>81</v>
      </c>
      <c r="AC22" s="280" t="s">
        <v>81</v>
      </c>
      <c r="AD22" s="281" t="s">
        <v>81</v>
      </c>
      <c r="AE22" s="280" t="s">
        <v>81</v>
      </c>
      <c r="AF22" s="281" t="s">
        <v>81</v>
      </c>
      <c r="AG22" s="280" t="s">
        <v>81</v>
      </c>
      <c r="AH22" s="279">
        <v>3</v>
      </c>
      <c r="AI22" s="280" t="s">
        <v>81</v>
      </c>
      <c r="AJ22" s="281" t="s">
        <v>85</v>
      </c>
      <c r="AK22" s="280" t="s">
        <v>81</v>
      </c>
      <c r="AL22" s="281" t="s">
        <v>85</v>
      </c>
      <c r="AM22" s="280" t="s">
        <v>85</v>
      </c>
      <c r="AN22" s="281" t="s">
        <v>85</v>
      </c>
      <c r="AO22" s="280" t="s">
        <v>85</v>
      </c>
      <c r="AP22" s="281" t="s">
        <v>85</v>
      </c>
      <c r="AQ22" s="280" t="s">
        <v>81</v>
      </c>
      <c r="AR22" s="281" t="s">
        <v>85</v>
      </c>
      <c r="AS22" s="280" t="s">
        <v>85</v>
      </c>
      <c r="AT22" s="281" t="s">
        <v>85</v>
      </c>
      <c r="AU22" s="280" t="s">
        <v>81</v>
      </c>
      <c r="AV22" s="281" t="s">
        <v>81</v>
      </c>
      <c r="AW22" s="280" t="s">
        <v>85</v>
      </c>
      <c r="AX22" s="281" t="s">
        <v>85</v>
      </c>
      <c r="AY22" s="280" t="s">
        <v>81</v>
      </c>
      <c r="AZ22" s="281" t="s">
        <v>81</v>
      </c>
      <c r="BA22" s="280" t="s">
        <v>81</v>
      </c>
      <c r="BB22" s="281" t="s">
        <v>85</v>
      </c>
      <c r="BC22" s="280" t="s">
        <v>85</v>
      </c>
      <c r="BD22" s="281" t="s">
        <v>85</v>
      </c>
      <c r="BE22" s="280" t="s">
        <v>81</v>
      </c>
      <c r="BF22" s="282" t="s">
        <v>86</v>
      </c>
      <c r="BG22" s="166" t="s">
        <v>75</v>
      </c>
      <c r="BH22" s="283">
        <v>43284</v>
      </c>
      <c r="BI22" s="283">
        <v>43298</v>
      </c>
      <c r="BJ22" s="174">
        <v>192330629904</v>
      </c>
      <c r="BK22" s="132" t="s">
        <v>88</v>
      </c>
      <c r="BL22" s="151" t="s">
        <v>167</v>
      </c>
      <c r="BM22" s="166">
        <v>24</v>
      </c>
      <c r="BN22" s="264">
        <v>29</v>
      </c>
    </row>
    <row r="23" spans="1:66" ht="21" customHeight="1" x14ac:dyDescent="0.25">
      <c r="A23" s="235"/>
      <c r="B23" s="288" t="s">
        <v>117</v>
      </c>
      <c r="C23" s="237"/>
      <c r="D23" s="267" t="s">
        <v>70</v>
      </c>
      <c r="E23" s="268" t="s">
        <v>71</v>
      </c>
      <c r="F23" s="286" t="s">
        <v>98</v>
      </c>
      <c r="G23" s="132" t="s">
        <v>170</v>
      </c>
      <c r="H23" s="270" t="s">
        <v>171</v>
      </c>
      <c r="I23" s="270" t="s">
        <v>116</v>
      </c>
      <c r="J23" s="271" t="s">
        <v>74</v>
      </c>
      <c r="K23" s="272">
        <v>309</v>
      </c>
      <c r="L23" s="272">
        <v>353</v>
      </c>
      <c r="M23" s="273" t="s">
        <v>101</v>
      </c>
      <c r="N23" s="274" t="s">
        <v>106</v>
      </c>
      <c r="O23" s="273" t="s">
        <v>107</v>
      </c>
      <c r="P23" s="274" t="s">
        <v>102</v>
      </c>
      <c r="Q23" s="273" t="s">
        <v>80</v>
      </c>
      <c r="R23" s="275" t="s">
        <v>81</v>
      </c>
      <c r="S23" s="273" t="s">
        <v>108</v>
      </c>
      <c r="T23" s="274" t="s">
        <v>103</v>
      </c>
      <c r="U23" s="276" t="s">
        <v>75</v>
      </c>
      <c r="V23" s="277">
        <v>0.99</v>
      </c>
      <c r="W23" s="276"/>
      <c r="X23" s="277"/>
      <c r="Y23" s="278" t="s">
        <v>84</v>
      </c>
      <c r="Z23" s="279" t="s">
        <v>85</v>
      </c>
      <c r="AA23" s="280" t="s">
        <v>85</v>
      </c>
      <c r="AB23" s="281" t="s">
        <v>85</v>
      </c>
      <c r="AC23" s="280" t="s">
        <v>81</v>
      </c>
      <c r="AD23" s="281" t="s">
        <v>81</v>
      </c>
      <c r="AE23" s="280" t="s">
        <v>81</v>
      </c>
      <c r="AF23" s="281" t="s">
        <v>81</v>
      </c>
      <c r="AG23" s="280" t="s">
        <v>81</v>
      </c>
      <c r="AH23" s="279">
        <v>3</v>
      </c>
      <c r="AI23" s="280" t="s">
        <v>81</v>
      </c>
      <c r="AJ23" s="281" t="s">
        <v>85</v>
      </c>
      <c r="AK23" s="280" t="s">
        <v>81</v>
      </c>
      <c r="AL23" s="281" t="s">
        <v>85</v>
      </c>
      <c r="AM23" s="280" t="s">
        <v>85</v>
      </c>
      <c r="AN23" s="281" t="s">
        <v>85</v>
      </c>
      <c r="AO23" s="280" t="s">
        <v>85</v>
      </c>
      <c r="AP23" s="281" t="s">
        <v>85</v>
      </c>
      <c r="AQ23" s="280" t="s">
        <v>81</v>
      </c>
      <c r="AR23" s="281" t="s">
        <v>81</v>
      </c>
      <c r="AS23" s="280" t="s">
        <v>85</v>
      </c>
      <c r="AT23" s="281" t="s">
        <v>85</v>
      </c>
      <c r="AU23" s="280" t="s">
        <v>81</v>
      </c>
      <c r="AV23" s="281" t="s">
        <v>85</v>
      </c>
      <c r="AW23" s="280" t="s">
        <v>85</v>
      </c>
      <c r="AX23" s="281" t="s">
        <v>85</v>
      </c>
      <c r="AY23" s="280" t="s">
        <v>81</v>
      </c>
      <c r="AZ23" s="281" t="s">
        <v>81</v>
      </c>
      <c r="BA23" s="280" t="s">
        <v>81</v>
      </c>
      <c r="BB23" s="281" t="s">
        <v>85</v>
      </c>
      <c r="BC23" s="280" t="s">
        <v>85</v>
      </c>
      <c r="BD23" s="281" t="s">
        <v>85</v>
      </c>
      <c r="BE23" s="280" t="s">
        <v>81</v>
      </c>
      <c r="BF23" s="282" t="s">
        <v>86</v>
      </c>
      <c r="BG23" s="166" t="s">
        <v>168</v>
      </c>
      <c r="BH23" s="283">
        <v>44063</v>
      </c>
      <c r="BI23" s="283">
        <v>44130</v>
      </c>
      <c r="BJ23" s="284">
        <v>195348053068</v>
      </c>
      <c r="BK23" s="132" t="s">
        <v>88</v>
      </c>
      <c r="BL23" s="151" t="s">
        <v>169</v>
      </c>
      <c r="BM23" s="166">
        <v>28</v>
      </c>
      <c r="BN23" s="264">
        <v>31</v>
      </c>
    </row>
    <row r="24" spans="1:66" ht="21" customHeight="1" x14ac:dyDescent="0.25">
      <c r="A24" s="235"/>
      <c r="B24" s="266"/>
      <c r="C24" s="237"/>
      <c r="D24" s="267" t="s">
        <v>70</v>
      </c>
      <c r="E24" s="268" t="s">
        <v>71</v>
      </c>
      <c r="F24" s="286" t="s">
        <v>98</v>
      </c>
      <c r="G24" s="132" t="s">
        <v>172</v>
      </c>
      <c r="H24" s="270" t="s">
        <v>173</v>
      </c>
      <c r="I24" s="270" t="s">
        <v>116</v>
      </c>
      <c r="J24" s="271" t="s">
        <v>74</v>
      </c>
      <c r="K24" s="272">
        <v>437.75</v>
      </c>
      <c r="L24" s="272">
        <v>500</v>
      </c>
      <c r="M24" s="273" t="s">
        <v>101</v>
      </c>
      <c r="N24" s="274" t="s">
        <v>111</v>
      </c>
      <c r="O24" s="273" t="s">
        <v>112</v>
      </c>
      <c r="P24" s="274" t="s">
        <v>102</v>
      </c>
      <c r="Q24" s="273" t="s">
        <v>80</v>
      </c>
      <c r="R24" s="275" t="s">
        <v>81</v>
      </c>
      <c r="S24" s="273" t="s">
        <v>108</v>
      </c>
      <c r="T24" s="274" t="s">
        <v>103</v>
      </c>
      <c r="U24" s="276" t="s">
        <v>75</v>
      </c>
      <c r="V24" s="277">
        <v>0.99</v>
      </c>
      <c r="W24" s="276"/>
      <c r="X24" s="277"/>
      <c r="Y24" s="278" t="s">
        <v>174</v>
      </c>
      <c r="Z24" s="279" t="s">
        <v>85</v>
      </c>
      <c r="AA24" s="280" t="s">
        <v>85</v>
      </c>
      <c r="AB24" s="281" t="s">
        <v>81</v>
      </c>
      <c r="AC24" s="280" t="s">
        <v>81</v>
      </c>
      <c r="AD24" s="281" t="s">
        <v>81</v>
      </c>
      <c r="AE24" s="280" t="s">
        <v>81</v>
      </c>
      <c r="AF24" s="281" t="s">
        <v>81</v>
      </c>
      <c r="AG24" s="280" t="s">
        <v>81</v>
      </c>
      <c r="AH24" s="279">
        <v>3</v>
      </c>
      <c r="AI24" s="280" t="s">
        <v>81</v>
      </c>
      <c r="AJ24" s="281" t="s">
        <v>81</v>
      </c>
      <c r="AK24" s="280" t="s">
        <v>81</v>
      </c>
      <c r="AL24" s="281" t="s">
        <v>85</v>
      </c>
      <c r="AM24" s="280" t="s">
        <v>85</v>
      </c>
      <c r="AN24" s="281" t="s">
        <v>85</v>
      </c>
      <c r="AO24" s="280" t="s">
        <v>85</v>
      </c>
      <c r="AP24" s="281" t="s">
        <v>85</v>
      </c>
      <c r="AQ24" s="280" t="s">
        <v>81</v>
      </c>
      <c r="AR24" s="281" t="s">
        <v>81</v>
      </c>
      <c r="AS24" s="280" t="s">
        <v>85</v>
      </c>
      <c r="AT24" s="281" t="s">
        <v>85</v>
      </c>
      <c r="AU24" s="280" t="s">
        <v>81</v>
      </c>
      <c r="AV24" s="281" t="s">
        <v>85</v>
      </c>
      <c r="AW24" s="280" t="s">
        <v>85</v>
      </c>
      <c r="AX24" s="281" t="s">
        <v>85</v>
      </c>
      <c r="AY24" s="280" t="s">
        <v>81</v>
      </c>
      <c r="AZ24" s="281" t="s">
        <v>81</v>
      </c>
      <c r="BA24" s="280" t="s">
        <v>81</v>
      </c>
      <c r="BB24" s="281" t="s">
        <v>85</v>
      </c>
      <c r="BC24" s="280" t="s">
        <v>85</v>
      </c>
      <c r="BD24" s="281" t="s">
        <v>85</v>
      </c>
      <c r="BE24" s="280" t="s">
        <v>81</v>
      </c>
      <c r="BF24" s="282" t="s">
        <v>175</v>
      </c>
      <c r="BG24" s="166" t="s">
        <v>75</v>
      </c>
      <c r="BH24" s="283">
        <v>43571</v>
      </c>
      <c r="BI24" s="283">
        <v>43585</v>
      </c>
      <c r="BJ24" s="174">
        <v>193638969877</v>
      </c>
      <c r="BK24" s="132" t="s">
        <v>88</v>
      </c>
      <c r="BL24" s="151" t="s">
        <v>176</v>
      </c>
      <c r="BM24" s="166">
        <v>27</v>
      </c>
      <c r="BN24" s="264">
        <v>32</v>
      </c>
    </row>
    <row r="25" spans="1:66" ht="21" customHeight="1" x14ac:dyDescent="0.25">
      <c r="A25" s="235"/>
      <c r="B25" s="291" t="s">
        <v>139</v>
      </c>
      <c r="C25" s="237"/>
      <c r="D25" s="267" t="s">
        <v>70</v>
      </c>
      <c r="E25" s="268" t="s">
        <v>71</v>
      </c>
      <c r="F25" s="269" t="s">
        <v>91</v>
      </c>
      <c r="G25" s="132" t="s">
        <v>177</v>
      </c>
      <c r="H25" s="270" t="s">
        <v>178</v>
      </c>
      <c r="I25" s="270" t="s">
        <v>116</v>
      </c>
      <c r="J25" s="271" t="s">
        <v>74</v>
      </c>
      <c r="K25" s="272">
        <v>375.95</v>
      </c>
      <c r="L25" s="272">
        <v>429</v>
      </c>
      <c r="M25" s="273" t="s">
        <v>101</v>
      </c>
      <c r="N25" s="274" t="s">
        <v>106</v>
      </c>
      <c r="O25" s="273" t="s">
        <v>107</v>
      </c>
      <c r="P25" s="274" t="s">
        <v>102</v>
      </c>
      <c r="Q25" s="273" t="s">
        <v>80</v>
      </c>
      <c r="R25" s="275" t="s">
        <v>81</v>
      </c>
      <c r="S25" s="273" t="s">
        <v>108</v>
      </c>
      <c r="T25" s="274" t="s">
        <v>103</v>
      </c>
      <c r="U25" s="276" t="s">
        <v>75</v>
      </c>
      <c r="V25" s="277">
        <v>0.99</v>
      </c>
      <c r="W25" s="276"/>
      <c r="X25" s="277"/>
      <c r="Y25" s="278" t="s">
        <v>84</v>
      </c>
      <c r="Z25" s="279" t="s">
        <v>85</v>
      </c>
      <c r="AA25" s="280" t="s">
        <v>85</v>
      </c>
      <c r="AB25" s="281" t="s">
        <v>85</v>
      </c>
      <c r="AC25" s="280" t="s">
        <v>81</v>
      </c>
      <c r="AD25" s="281" t="s">
        <v>85</v>
      </c>
      <c r="AE25" s="280" t="s">
        <v>85</v>
      </c>
      <c r="AF25" s="281" t="s">
        <v>85</v>
      </c>
      <c r="AG25" s="280" t="s">
        <v>81</v>
      </c>
      <c r="AH25" s="279">
        <v>3</v>
      </c>
      <c r="AI25" s="280" t="s">
        <v>81</v>
      </c>
      <c r="AJ25" s="281" t="s">
        <v>85</v>
      </c>
      <c r="AK25" s="280" t="s">
        <v>81</v>
      </c>
      <c r="AL25" s="281" t="s">
        <v>85</v>
      </c>
      <c r="AM25" s="280" t="s">
        <v>85</v>
      </c>
      <c r="AN25" s="281" t="s">
        <v>85</v>
      </c>
      <c r="AO25" s="280" t="s">
        <v>85</v>
      </c>
      <c r="AP25" s="281" t="s">
        <v>85</v>
      </c>
      <c r="AQ25" s="280" t="s">
        <v>85</v>
      </c>
      <c r="AR25" s="281" t="s">
        <v>81</v>
      </c>
      <c r="AS25" s="280" t="s">
        <v>85</v>
      </c>
      <c r="AT25" s="281" t="s">
        <v>85</v>
      </c>
      <c r="AU25" s="280" t="s">
        <v>81</v>
      </c>
      <c r="AV25" s="281" t="s">
        <v>85</v>
      </c>
      <c r="AW25" s="280" t="s">
        <v>85</v>
      </c>
      <c r="AX25" s="281" t="s">
        <v>85</v>
      </c>
      <c r="AY25" s="280" t="s">
        <v>85</v>
      </c>
      <c r="AZ25" s="281" t="s">
        <v>85</v>
      </c>
      <c r="BA25" s="280" t="s">
        <v>85</v>
      </c>
      <c r="BB25" s="281" t="s">
        <v>81</v>
      </c>
      <c r="BC25" s="280" t="s">
        <v>85</v>
      </c>
      <c r="BD25" s="281" t="s">
        <v>85</v>
      </c>
      <c r="BE25" s="280" t="s">
        <v>85</v>
      </c>
      <c r="BF25" s="282" t="s">
        <v>175</v>
      </c>
      <c r="BG25" s="166" t="s">
        <v>75</v>
      </c>
      <c r="BH25" s="283">
        <v>44077</v>
      </c>
      <c r="BI25" s="283">
        <v>44130</v>
      </c>
      <c r="BJ25" s="174">
        <v>195235002391</v>
      </c>
      <c r="BK25" s="132" t="s">
        <v>88</v>
      </c>
      <c r="BL25" s="151" t="s">
        <v>169</v>
      </c>
      <c r="BM25" s="166">
        <v>28</v>
      </c>
      <c r="BN25" s="264">
        <v>33</v>
      </c>
    </row>
    <row r="26" spans="1:66" ht="21" customHeight="1" x14ac:dyDescent="0.25">
      <c r="A26" s="235"/>
      <c r="B26" s="289" t="s">
        <v>122</v>
      </c>
      <c r="C26" s="237"/>
      <c r="D26" s="267" t="s">
        <v>70</v>
      </c>
      <c r="E26" s="268" t="s">
        <v>71</v>
      </c>
      <c r="F26" s="269" t="s">
        <v>91</v>
      </c>
      <c r="G26" s="132" t="s">
        <v>179</v>
      </c>
      <c r="H26" s="270" t="s">
        <v>180</v>
      </c>
      <c r="I26" s="270" t="s">
        <v>116</v>
      </c>
      <c r="J26" s="271" t="s">
        <v>74</v>
      </c>
      <c r="K26" s="272">
        <v>427.45</v>
      </c>
      <c r="L26" s="272">
        <v>488</v>
      </c>
      <c r="M26" s="273" t="s">
        <v>181</v>
      </c>
      <c r="N26" s="274" t="s">
        <v>106</v>
      </c>
      <c r="O26" s="273" t="s">
        <v>107</v>
      </c>
      <c r="P26" s="274" t="s">
        <v>102</v>
      </c>
      <c r="Q26" s="273" t="s">
        <v>80</v>
      </c>
      <c r="R26" s="275" t="s">
        <v>81</v>
      </c>
      <c r="S26" s="273" t="s">
        <v>108</v>
      </c>
      <c r="T26" s="274" t="s">
        <v>103</v>
      </c>
      <c r="U26" s="276" t="s">
        <v>75</v>
      </c>
      <c r="V26" s="277">
        <v>0.99</v>
      </c>
      <c r="W26" s="276"/>
      <c r="X26" s="277"/>
      <c r="Y26" s="290" t="s">
        <v>109</v>
      </c>
      <c r="Z26" s="279" t="s">
        <v>85</v>
      </c>
      <c r="AA26" s="280" t="s">
        <v>85</v>
      </c>
      <c r="AB26" s="281" t="s">
        <v>81</v>
      </c>
      <c r="AC26" s="280" t="s">
        <v>81</v>
      </c>
      <c r="AD26" s="281" t="s">
        <v>81</v>
      </c>
      <c r="AE26" s="280" t="s">
        <v>81</v>
      </c>
      <c r="AF26" s="281" t="s">
        <v>81</v>
      </c>
      <c r="AG26" s="280" t="s">
        <v>81</v>
      </c>
      <c r="AH26" s="279">
        <v>3</v>
      </c>
      <c r="AI26" s="280" t="s">
        <v>81</v>
      </c>
      <c r="AJ26" s="281" t="s">
        <v>85</v>
      </c>
      <c r="AK26" s="280" t="s">
        <v>81</v>
      </c>
      <c r="AL26" s="281" t="s">
        <v>85</v>
      </c>
      <c r="AM26" s="280" t="s">
        <v>85</v>
      </c>
      <c r="AN26" s="281" t="s">
        <v>85</v>
      </c>
      <c r="AO26" s="280" t="s">
        <v>85</v>
      </c>
      <c r="AP26" s="281" t="s">
        <v>85</v>
      </c>
      <c r="AQ26" s="280" t="s">
        <v>81</v>
      </c>
      <c r="AR26" s="281" t="s">
        <v>81</v>
      </c>
      <c r="AS26" s="280" t="s">
        <v>85</v>
      </c>
      <c r="AT26" s="281" t="s">
        <v>85</v>
      </c>
      <c r="AU26" s="280" t="s">
        <v>81</v>
      </c>
      <c r="AV26" s="281" t="s">
        <v>85</v>
      </c>
      <c r="AW26" s="280" t="s">
        <v>85</v>
      </c>
      <c r="AX26" s="281" t="s">
        <v>85</v>
      </c>
      <c r="AY26" s="280" t="s">
        <v>81</v>
      </c>
      <c r="AZ26" s="281" t="s">
        <v>81</v>
      </c>
      <c r="BA26" s="280" t="s">
        <v>81</v>
      </c>
      <c r="BB26" s="281" t="s">
        <v>85</v>
      </c>
      <c r="BC26" s="280" t="s">
        <v>85</v>
      </c>
      <c r="BD26" s="281" t="s">
        <v>85</v>
      </c>
      <c r="BE26" s="280" t="s">
        <v>85</v>
      </c>
      <c r="BF26" s="282" t="s">
        <v>86</v>
      </c>
      <c r="BG26" s="166" t="s">
        <v>75</v>
      </c>
      <c r="BH26" s="283">
        <v>43760</v>
      </c>
      <c r="BI26" s="283">
        <v>43816</v>
      </c>
      <c r="BJ26" s="174">
        <v>194552079574</v>
      </c>
      <c r="BK26" s="132" t="s">
        <v>88</v>
      </c>
      <c r="BL26" s="151" t="s">
        <v>182</v>
      </c>
      <c r="BM26" s="166">
        <v>16</v>
      </c>
      <c r="BN26" s="264">
        <v>34</v>
      </c>
    </row>
    <row r="27" spans="1:66" ht="21" customHeight="1" x14ac:dyDescent="0.25">
      <c r="A27" s="235"/>
      <c r="B27" s="289" t="s">
        <v>122</v>
      </c>
      <c r="C27" s="237"/>
      <c r="D27" s="267" t="s">
        <v>70</v>
      </c>
      <c r="E27" s="268" t="s">
        <v>71</v>
      </c>
      <c r="F27" s="269" t="s">
        <v>91</v>
      </c>
      <c r="G27" s="132" t="s">
        <v>183</v>
      </c>
      <c r="H27" s="270" t="s">
        <v>184</v>
      </c>
      <c r="I27" s="270" t="s">
        <v>116</v>
      </c>
      <c r="J27" s="271" t="s">
        <v>74</v>
      </c>
      <c r="K27" s="272">
        <v>515</v>
      </c>
      <c r="L27" s="272">
        <v>588</v>
      </c>
      <c r="M27" s="273" t="s">
        <v>181</v>
      </c>
      <c r="N27" s="274" t="s">
        <v>111</v>
      </c>
      <c r="O27" s="273" t="s">
        <v>112</v>
      </c>
      <c r="P27" s="274" t="s">
        <v>102</v>
      </c>
      <c r="Q27" s="273" t="s">
        <v>80</v>
      </c>
      <c r="R27" s="275" t="s">
        <v>81</v>
      </c>
      <c r="S27" s="273" t="s">
        <v>108</v>
      </c>
      <c r="T27" s="274" t="s">
        <v>103</v>
      </c>
      <c r="U27" s="276" t="s">
        <v>75</v>
      </c>
      <c r="V27" s="277">
        <v>0.99</v>
      </c>
      <c r="W27" s="276"/>
      <c r="X27" s="277"/>
      <c r="Y27" s="278" t="s">
        <v>109</v>
      </c>
      <c r="Z27" s="279" t="s">
        <v>85</v>
      </c>
      <c r="AA27" s="280" t="s">
        <v>85</v>
      </c>
      <c r="AB27" s="281" t="s">
        <v>81</v>
      </c>
      <c r="AC27" s="280" t="s">
        <v>81</v>
      </c>
      <c r="AD27" s="281" t="s">
        <v>81</v>
      </c>
      <c r="AE27" s="280" t="s">
        <v>81</v>
      </c>
      <c r="AF27" s="281" t="s">
        <v>81</v>
      </c>
      <c r="AG27" s="280" t="s">
        <v>81</v>
      </c>
      <c r="AH27" s="279">
        <v>3</v>
      </c>
      <c r="AI27" s="280" t="s">
        <v>81</v>
      </c>
      <c r="AJ27" s="281" t="s">
        <v>85</v>
      </c>
      <c r="AK27" s="280" t="s">
        <v>81</v>
      </c>
      <c r="AL27" s="281" t="s">
        <v>85</v>
      </c>
      <c r="AM27" s="280" t="s">
        <v>85</v>
      </c>
      <c r="AN27" s="281" t="s">
        <v>85</v>
      </c>
      <c r="AO27" s="280" t="s">
        <v>85</v>
      </c>
      <c r="AP27" s="281" t="s">
        <v>85</v>
      </c>
      <c r="AQ27" s="280" t="s">
        <v>81</v>
      </c>
      <c r="AR27" s="281" t="s">
        <v>81</v>
      </c>
      <c r="AS27" s="280" t="s">
        <v>85</v>
      </c>
      <c r="AT27" s="281" t="s">
        <v>85</v>
      </c>
      <c r="AU27" s="280" t="s">
        <v>81</v>
      </c>
      <c r="AV27" s="281" t="s">
        <v>85</v>
      </c>
      <c r="AW27" s="280" t="s">
        <v>85</v>
      </c>
      <c r="AX27" s="281" t="s">
        <v>85</v>
      </c>
      <c r="AY27" s="280" t="s">
        <v>81</v>
      </c>
      <c r="AZ27" s="281" t="s">
        <v>81</v>
      </c>
      <c r="BA27" s="280" t="s">
        <v>81</v>
      </c>
      <c r="BB27" s="281" t="s">
        <v>85</v>
      </c>
      <c r="BC27" s="280" t="s">
        <v>85</v>
      </c>
      <c r="BD27" s="281" t="s">
        <v>85</v>
      </c>
      <c r="BE27" s="280" t="s">
        <v>85</v>
      </c>
      <c r="BF27" s="282" t="s">
        <v>175</v>
      </c>
      <c r="BG27" s="166" t="s">
        <v>75</v>
      </c>
      <c r="BH27" s="283">
        <v>43784</v>
      </c>
      <c r="BI27" s="283">
        <v>43840</v>
      </c>
      <c r="BJ27" s="174">
        <v>193638980155</v>
      </c>
      <c r="BK27" s="132" t="s">
        <v>88</v>
      </c>
      <c r="BL27" s="151" t="s">
        <v>182</v>
      </c>
      <c r="BM27" s="166">
        <v>16</v>
      </c>
      <c r="BN27" s="264">
        <v>35</v>
      </c>
    </row>
    <row r="28" spans="1:66" ht="21" customHeight="1" x14ac:dyDescent="0.25">
      <c r="A28" s="235"/>
      <c r="B28" s="288" t="s">
        <v>117</v>
      </c>
      <c r="C28" s="237"/>
      <c r="D28" s="267" t="s">
        <v>70</v>
      </c>
      <c r="E28" s="268" t="s">
        <v>71</v>
      </c>
      <c r="F28" s="286" t="s">
        <v>98</v>
      </c>
      <c r="G28" s="132" t="s">
        <v>185</v>
      </c>
      <c r="H28" s="270" t="s">
        <v>186</v>
      </c>
      <c r="I28" s="270" t="s">
        <v>116</v>
      </c>
      <c r="J28" s="271" t="s">
        <v>74</v>
      </c>
      <c r="K28" s="272">
        <v>643.75</v>
      </c>
      <c r="L28" s="272">
        <v>735</v>
      </c>
      <c r="M28" s="273" t="s">
        <v>187</v>
      </c>
      <c r="N28" s="274" t="s">
        <v>188</v>
      </c>
      <c r="O28" s="273" t="s">
        <v>189</v>
      </c>
      <c r="P28" s="274" t="s">
        <v>79</v>
      </c>
      <c r="Q28" s="273" t="s">
        <v>190</v>
      </c>
      <c r="R28" s="275" t="s">
        <v>85</v>
      </c>
      <c r="S28" s="273" t="s">
        <v>108</v>
      </c>
      <c r="T28" s="274" t="s">
        <v>83</v>
      </c>
      <c r="U28" s="276" t="s">
        <v>75</v>
      </c>
      <c r="V28" s="277">
        <v>0.99</v>
      </c>
      <c r="W28" s="276"/>
      <c r="X28" s="277"/>
      <c r="Y28" s="278" t="s">
        <v>84</v>
      </c>
      <c r="Z28" s="279" t="s">
        <v>85</v>
      </c>
      <c r="AA28" s="280" t="s">
        <v>85</v>
      </c>
      <c r="AB28" s="281" t="s">
        <v>81</v>
      </c>
      <c r="AC28" s="280" t="s">
        <v>81</v>
      </c>
      <c r="AD28" s="281" t="s">
        <v>81</v>
      </c>
      <c r="AE28" s="280" t="s">
        <v>81</v>
      </c>
      <c r="AF28" s="281" t="s">
        <v>81</v>
      </c>
      <c r="AG28" s="280" t="s">
        <v>81</v>
      </c>
      <c r="AH28" s="279">
        <v>3</v>
      </c>
      <c r="AI28" s="280" t="s">
        <v>81</v>
      </c>
      <c r="AJ28" s="281" t="s">
        <v>85</v>
      </c>
      <c r="AK28" s="280" t="s">
        <v>81</v>
      </c>
      <c r="AL28" s="281" t="s">
        <v>85</v>
      </c>
      <c r="AM28" s="280" t="s">
        <v>85</v>
      </c>
      <c r="AN28" s="281" t="s">
        <v>81</v>
      </c>
      <c r="AO28" s="280" t="s">
        <v>85</v>
      </c>
      <c r="AP28" s="281" t="s">
        <v>85</v>
      </c>
      <c r="AQ28" s="280" t="s">
        <v>81</v>
      </c>
      <c r="AR28" s="281" t="s">
        <v>81</v>
      </c>
      <c r="AS28" s="280" t="s">
        <v>85</v>
      </c>
      <c r="AT28" s="281" t="s">
        <v>85</v>
      </c>
      <c r="AU28" s="280" t="s">
        <v>81</v>
      </c>
      <c r="AV28" s="281" t="s">
        <v>85</v>
      </c>
      <c r="AW28" s="280" t="s">
        <v>85</v>
      </c>
      <c r="AX28" s="281" t="s">
        <v>85</v>
      </c>
      <c r="AY28" s="280" t="s">
        <v>81</v>
      </c>
      <c r="AZ28" s="281" t="s">
        <v>81</v>
      </c>
      <c r="BA28" s="280" t="s">
        <v>81</v>
      </c>
      <c r="BB28" s="281" t="s">
        <v>81</v>
      </c>
      <c r="BC28" s="280" t="s">
        <v>85</v>
      </c>
      <c r="BD28" s="281" t="s">
        <v>85</v>
      </c>
      <c r="BE28" s="280" t="s">
        <v>81</v>
      </c>
      <c r="BF28" s="282" t="s">
        <v>175</v>
      </c>
      <c r="BG28" s="166" t="s">
        <v>75</v>
      </c>
      <c r="BH28" s="283">
        <v>43805</v>
      </c>
      <c r="BI28" s="283">
        <v>43873</v>
      </c>
      <c r="BJ28" s="174">
        <v>193638980155</v>
      </c>
      <c r="BK28" s="132" t="s">
        <v>88</v>
      </c>
      <c r="BL28" s="151" t="s">
        <v>191</v>
      </c>
      <c r="BM28" s="166">
        <v>20</v>
      </c>
      <c r="BN28" s="264">
        <v>36</v>
      </c>
    </row>
    <row r="29" spans="1:66" ht="20.25" customHeight="1" x14ac:dyDescent="0.25">
      <c r="A29" s="250"/>
      <c r="B29" s="250"/>
      <c r="C29" s="250"/>
      <c r="D29" s="250"/>
      <c r="E29" s="250"/>
      <c r="F29" s="250"/>
      <c r="G29" s="258" t="s">
        <v>192</v>
      </c>
      <c r="H29" s="250"/>
      <c r="I29" s="250"/>
      <c r="J29" s="250"/>
      <c r="K29" s="259"/>
      <c r="L29" s="259"/>
      <c r="M29" s="287"/>
      <c r="N29" s="287"/>
      <c r="O29" s="287"/>
      <c r="P29" s="287"/>
      <c r="Q29" s="287"/>
      <c r="R29" s="287"/>
      <c r="S29" s="287"/>
      <c r="T29" s="287"/>
      <c r="U29" s="287"/>
      <c r="V29" s="287"/>
      <c r="W29" s="287"/>
      <c r="X29" s="287"/>
      <c r="Y29" s="287"/>
      <c r="Z29" s="287"/>
      <c r="AA29" s="287"/>
      <c r="AB29" s="287"/>
      <c r="AC29" s="287"/>
      <c r="AD29" s="287"/>
      <c r="AE29" s="287"/>
      <c r="AF29" s="287"/>
      <c r="AG29" s="287"/>
      <c r="AH29" s="287"/>
      <c r="AI29" s="294"/>
      <c r="AJ29" s="294"/>
      <c r="AK29" s="295"/>
      <c r="AL29" s="294"/>
      <c r="AM29" s="294"/>
      <c r="AN29" s="294"/>
      <c r="AO29" s="294"/>
      <c r="AP29" s="295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5"/>
      <c r="BC29" s="294"/>
      <c r="BD29" s="294"/>
      <c r="BE29" s="295"/>
      <c r="BF29" s="294"/>
      <c r="BG29" s="294"/>
      <c r="BH29" s="250" t="s">
        <v>81</v>
      </c>
      <c r="BI29" s="250" t="s">
        <v>81</v>
      </c>
      <c r="BJ29" s="250" t="s">
        <v>81</v>
      </c>
      <c r="BK29" s="116"/>
      <c r="BL29" s="116"/>
      <c r="BM29" s="116"/>
      <c r="BN29" s="264">
        <v>37</v>
      </c>
    </row>
    <row r="30" spans="1:66" ht="21" customHeight="1" x14ac:dyDescent="0.25">
      <c r="A30" s="235"/>
      <c r="B30" s="288" t="s">
        <v>117</v>
      </c>
      <c r="C30" s="237"/>
      <c r="D30" s="267" t="s">
        <v>70</v>
      </c>
      <c r="E30" s="268" t="s">
        <v>71</v>
      </c>
      <c r="F30" s="286" t="s">
        <v>98</v>
      </c>
      <c r="G30" s="132" t="s">
        <v>193</v>
      </c>
      <c r="H30" s="270" t="s">
        <v>194</v>
      </c>
      <c r="I30" s="270" t="s">
        <v>192</v>
      </c>
      <c r="J30" s="271" t="s">
        <v>74</v>
      </c>
      <c r="K30" s="272">
        <v>221.45000000000002</v>
      </c>
      <c r="L30" s="272">
        <v>253</v>
      </c>
      <c r="M30" s="273" t="s">
        <v>94</v>
      </c>
      <c r="N30" s="274" t="s">
        <v>106</v>
      </c>
      <c r="O30" s="273" t="s">
        <v>107</v>
      </c>
      <c r="P30" s="274" t="s">
        <v>102</v>
      </c>
      <c r="Q30" s="273" t="s">
        <v>80</v>
      </c>
      <c r="R30" s="274" t="s">
        <v>81</v>
      </c>
      <c r="S30" s="273" t="s">
        <v>113</v>
      </c>
      <c r="T30" s="274" t="s">
        <v>103</v>
      </c>
      <c r="U30" s="276" t="s">
        <v>75</v>
      </c>
      <c r="V30" s="277">
        <v>0.99</v>
      </c>
      <c r="W30" s="276"/>
      <c r="X30" s="277"/>
      <c r="Y30" s="278" t="s">
        <v>84</v>
      </c>
      <c r="Z30" s="279" t="s">
        <v>85</v>
      </c>
      <c r="AA30" s="280" t="s">
        <v>85</v>
      </c>
      <c r="AB30" s="281" t="s">
        <v>81</v>
      </c>
      <c r="AC30" s="280" t="s">
        <v>81</v>
      </c>
      <c r="AD30" s="281" t="s">
        <v>85</v>
      </c>
      <c r="AE30" s="280" t="s">
        <v>81</v>
      </c>
      <c r="AF30" s="281" t="s">
        <v>81</v>
      </c>
      <c r="AG30" s="280" t="s">
        <v>81</v>
      </c>
      <c r="AH30" s="279">
        <v>3</v>
      </c>
      <c r="AI30" s="280" t="s">
        <v>81</v>
      </c>
      <c r="AJ30" s="281" t="s">
        <v>85</v>
      </c>
      <c r="AK30" s="280" t="s">
        <v>81</v>
      </c>
      <c r="AL30" s="281" t="s">
        <v>85</v>
      </c>
      <c r="AM30" s="280" t="s">
        <v>85</v>
      </c>
      <c r="AN30" s="281" t="s">
        <v>85</v>
      </c>
      <c r="AO30" s="280" t="s">
        <v>85</v>
      </c>
      <c r="AP30" s="281" t="s">
        <v>85</v>
      </c>
      <c r="AQ30" s="280" t="s">
        <v>81</v>
      </c>
      <c r="AR30" s="281" t="s">
        <v>81</v>
      </c>
      <c r="AS30" s="280" t="s">
        <v>85</v>
      </c>
      <c r="AT30" s="281" t="s">
        <v>85</v>
      </c>
      <c r="AU30" s="280" t="s">
        <v>81</v>
      </c>
      <c r="AV30" s="281" t="s">
        <v>81</v>
      </c>
      <c r="AW30" s="280" t="s">
        <v>85</v>
      </c>
      <c r="AX30" s="281" t="s">
        <v>85</v>
      </c>
      <c r="AY30" s="280" t="s">
        <v>81</v>
      </c>
      <c r="AZ30" s="281" t="s">
        <v>81</v>
      </c>
      <c r="BA30" s="280" t="s">
        <v>81</v>
      </c>
      <c r="BB30" s="281" t="s">
        <v>85</v>
      </c>
      <c r="BC30" s="280" t="s">
        <v>85</v>
      </c>
      <c r="BD30" s="281" t="s">
        <v>85</v>
      </c>
      <c r="BE30" s="280" t="s">
        <v>81</v>
      </c>
      <c r="BF30" s="282" t="s">
        <v>110</v>
      </c>
      <c r="BG30" s="151" t="s">
        <v>195</v>
      </c>
      <c r="BH30" s="283">
        <v>43791</v>
      </c>
      <c r="BI30" s="283">
        <v>43847</v>
      </c>
      <c r="BJ30" s="174">
        <v>194552419394</v>
      </c>
      <c r="BK30" s="132" t="s">
        <v>88</v>
      </c>
      <c r="BL30" s="151" t="s">
        <v>156</v>
      </c>
      <c r="BM30" s="151">
        <v>80</v>
      </c>
      <c r="BN30" s="264">
        <v>38</v>
      </c>
    </row>
    <row r="31" spans="1:66" ht="21" customHeight="1" x14ac:dyDescent="0.25">
      <c r="A31" s="235"/>
      <c r="B31" s="289" t="s">
        <v>122</v>
      </c>
      <c r="C31" s="237"/>
      <c r="D31" s="267" t="s">
        <v>70</v>
      </c>
      <c r="E31" s="268" t="s">
        <v>71</v>
      </c>
      <c r="F31" s="286" t="s">
        <v>98</v>
      </c>
      <c r="G31" s="132" t="s">
        <v>197</v>
      </c>
      <c r="H31" s="270" t="s">
        <v>198</v>
      </c>
      <c r="I31" s="270" t="s">
        <v>192</v>
      </c>
      <c r="J31" s="271" t="s">
        <v>74</v>
      </c>
      <c r="K31" s="272">
        <v>278.10000000000002</v>
      </c>
      <c r="L31" s="272">
        <v>318</v>
      </c>
      <c r="M31" s="273" t="s">
        <v>94</v>
      </c>
      <c r="N31" s="274" t="s">
        <v>106</v>
      </c>
      <c r="O31" s="273" t="s">
        <v>107</v>
      </c>
      <c r="P31" s="274" t="s">
        <v>102</v>
      </c>
      <c r="Q31" s="273" t="s">
        <v>80</v>
      </c>
      <c r="R31" s="274" t="s">
        <v>81</v>
      </c>
      <c r="S31" s="273" t="s">
        <v>113</v>
      </c>
      <c r="T31" s="274" t="s">
        <v>103</v>
      </c>
      <c r="U31" s="276" t="s">
        <v>75</v>
      </c>
      <c r="V31" s="277">
        <v>0.99</v>
      </c>
      <c r="W31" s="276"/>
      <c r="X31" s="277"/>
      <c r="Y31" s="278" t="s">
        <v>84</v>
      </c>
      <c r="Z31" s="279" t="s">
        <v>85</v>
      </c>
      <c r="AA31" s="280" t="s">
        <v>85</v>
      </c>
      <c r="AB31" s="281" t="s">
        <v>85</v>
      </c>
      <c r="AC31" s="280" t="s">
        <v>81</v>
      </c>
      <c r="AD31" s="281" t="s">
        <v>85</v>
      </c>
      <c r="AE31" s="280" t="s">
        <v>81</v>
      </c>
      <c r="AF31" s="281" t="s">
        <v>81</v>
      </c>
      <c r="AG31" s="280" t="s">
        <v>81</v>
      </c>
      <c r="AH31" s="279">
        <v>3</v>
      </c>
      <c r="AI31" s="280" t="s">
        <v>81</v>
      </c>
      <c r="AJ31" s="281" t="s">
        <v>85</v>
      </c>
      <c r="AK31" s="280" t="s">
        <v>81</v>
      </c>
      <c r="AL31" s="281" t="s">
        <v>85</v>
      </c>
      <c r="AM31" s="280" t="s">
        <v>85</v>
      </c>
      <c r="AN31" s="281" t="s">
        <v>85</v>
      </c>
      <c r="AO31" s="280" t="s">
        <v>85</v>
      </c>
      <c r="AP31" s="281" t="s">
        <v>85</v>
      </c>
      <c r="AQ31" s="280" t="s">
        <v>85</v>
      </c>
      <c r="AR31" s="281" t="s">
        <v>81</v>
      </c>
      <c r="AS31" s="280" t="s">
        <v>85</v>
      </c>
      <c r="AT31" s="281" t="s">
        <v>85</v>
      </c>
      <c r="AU31" s="280" t="s">
        <v>81</v>
      </c>
      <c r="AV31" s="281" t="s">
        <v>85</v>
      </c>
      <c r="AW31" s="280" t="s">
        <v>85</v>
      </c>
      <c r="AX31" s="281" t="s">
        <v>85</v>
      </c>
      <c r="AY31" s="280" t="s">
        <v>81</v>
      </c>
      <c r="AZ31" s="281" t="s">
        <v>81</v>
      </c>
      <c r="BA31" s="280" t="s">
        <v>85</v>
      </c>
      <c r="BB31" s="281" t="s">
        <v>85</v>
      </c>
      <c r="BC31" s="280" t="s">
        <v>85</v>
      </c>
      <c r="BD31" s="281" t="s">
        <v>85</v>
      </c>
      <c r="BE31" s="280" t="s">
        <v>81</v>
      </c>
      <c r="BF31" s="282" t="s">
        <v>110</v>
      </c>
      <c r="BG31" s="166" t="s">
        <v>196</v>
      </c>
      <c r="BH31" s="283">
        <v>43735</v>
      </c>
      <c r="BI31" s="283">
        <v>43794</v>
      </c>
      <c r="BJ31" s="284">
        <v>195348052351</v>
      </c>
      <c r="BK31" s="132" t="s">
        <v>88</v>
      </c>
      <c r="BL31" s="151" t="s">
        <v>156</v>
      </c>
      <c r="BM31" s="166">
        <v>80</v>
      </c>
      <c r="BN31" s="264">
        <v>40</v>
      </c>
    </row>
    <row r="32" spans="1:66" ht="21" customHeight="1" x14ac:dyDescent="0.25">
      <c r="A32" s="235"/>
      <c r="B32" s="289" t="s">
        <v>122</v>
      </c>
      <c r="C32" s="237"/>
      <c r="D32" s="267" t="s">
        <v>70</v>
      </c>
      <c r="E32" s="268" t="s">
        <v>71</v>
      </c>
      <c r="F32" s="269" t="s">
        <v>91</v>
      </c>
      <c r="G32" s="132" t="s">
        <v>199</v>
      </c>
      <c r="H32" s="270" t="s">
        <v>200</v>
      </c>
      <c r="I32" s="270" t="s">
        <v>192</v>
      </c>
      <c r="J32" s="271" t="s">
        <v>74</v>
      </c>
      <c r="K32" s="272">
        <v>309</v>
      </c>
      <c r="L32" s="272">
        <v>353</v>
      </c>
      <c r="M32" s="273" t="s">
        <v>101</v>
      </c>
      <c r="N32" s="274" t="s">
        <v>106</v>
      </c>
      <c r="O32" s="273" t="s">
        <v>107</v>
      </c>
      <c r="P32" s="274" t="s">
        <v>102</v>
      </c>
      <c r="Q32" s="273" t="s">
        <v>80</v>
      </c>
      <c r="R32" s="274" t="s">
        <v>81</v>
      </c>
      <c r="S32" s="273" t="s">
        <v>108</v>
      </c>
      <c r="T32" s="274" t="s">
        <v>103</v>
      </c>
      <c r="U32" s="276" t="s">
        <v>75</v>
      </c>
      <c r="V32" s="277">
        <v>0.99</v>
      </c>
      <c r="W32" s="276"/>
      <c r="X32" s="277"/>
      <c r="Y32" s="278" t="s">
        <v>84</v>
      </c>
      <c r="Z32" s="279" t="s">
        <v>85</v>
      </c>
      <c r="AA32" s="280" t="s">
        <v>85</v>
      </c>
      <c r="AB32" s="281" t="s">
        <v>81</v>
      </c>
      <c r="AC32" s="280" t="s">
        <v>81</v>
      </c>
      <c r="AD32" s="281" t="s">
        <v>85</v>
      </c>
      <c r="AE32" s="280" t="s">
        <v>81</v>
      </c>
      <c r="AF32" s="281" t="s">
        <v>81</v>
      </c>
      <c r="AG32" s="280" t="s">
        <v>81</v>
      </c>
      <c r="AH32" s="279">
        <v>4</v>
      </c>
      <c r="AI32" s="280" t="s">
        <v>81</v>
      </c>
      <c r="AJ32" s="281" t="s">
        <v>85</v>
      </c>
      <c r="AK32" s="280" t="s">
        <v>81</v>
      </c>
      <c r="AL32" s="281" t="s">
        <v>85</v>
      </c>
      <c r="AM32" s="280" t="s">
        <v>85</v>
      </c>
      <c r="AN32" s="281" t="s">
        <v>85</v>
      </c>
      <c r="AO32" s="280" t="s">
        <v>85</v>
      </c>
      <c r="AP32" s="281" t="s">
        <v>85</v>
      </c>
      <c r="AQ32" s="280" t="s">
        <v>81</v>
      </c>
      <c r="AR32" s="281" t="s">
        <v>81</v>
      </c>
      <c r="AS32" s="280" t="s">
        <v>85</v>
      </c>
      <c r="AT32" s="281" t="s">
        <v>85</v>
      </c>
      <c r="AU32" s="280" t="s">
        <v>81</v>
      </c>
      <c r="AV32" s="281" t="s">
        <v>81</v>
      </c>
      <c r="AW32" s="280" t="s">
        <v>85</v>
      </c>
      <c r="AX32" s="281" t="s">
        <v>85</v>
      </c>
      <c r="AY32" s="280" t="s">
        <v>81</v>
      </c>
      <c r="AZ32" s="281" t="s">
        <v>81</v>
      </c>
      <c r="BA32" s="280" t="s">
        <v>81</v>
      </c>
      <c r="BB32" s="281" t="s">
        <v>85</v>
      </c>
      <c r="BC32" s="280" t="s">
        <v>85</v>
      </c>
      <c r="BD32" s="281" t="s">
        <v>85</v>
      </c>
      <c r="BE32" s="280" t="s">
        <v>85</v>
      </c>
      <c r="BF32" s="282" t="s">
        <v>86</v>
      </c>
      <c r="BG32" s="166" t="s">
        <v>201</v>
      </c>
      <c r="BH32" s="283">
        <v>43735</v>
      </c>
      <c r="BI32" s="283">
        <v>43794</v>
      </c>
      <c r="BJ32" s="174">
        <v>193638970552</v>
      </c>
      <c r="BK32" s="132" t="s">
        <v>88</v>
      </c>
      <c r="BL32" s="151" t="s">
        <v>202</v>
      </c>
      <c r="BM32" s="166">
        <v>44</v>
      </c>
      <c r="BN32" s="264">
        <v>41</v>
      </c>
    </row>
    <row r="33" spans="1:66" ht="21" customHeight="1" x14ac:dyDescent="0.25">
      <c r="A33" s="235"/>
      <c r="B33" s="289" t="s">
        <v>122</v>
      </c>
      <c r="C33" s="237"/>
      <c r="D33" s="267" t="s">
        <v>70</v>
      </c>
      <c r="E33" s="268" t="s">
        <v>71</v>
      </c>
      <c r="F33" s="269" t="s">
        <v>91</v>
      </c>
      <c r="G33" s="132" t="s">
        <v>203</v>
      </c>
      <c r="H33" s="270" t="s">
        <v>204</v>
      </c>
      <c r="I33" s="270" t="s">
        <v>192</v>
      </c>
      <c r="J33" s="271" t="s">
        <v>74</v>
      </c>
      <c r="K33" s="272">
        <v>339.90000000000003</v>
      </c>
      <c r="L33" s="272">
        <v>388</v>
      </c>
      <c r="M33" s="273" t="s">
        <v>101</v>
      </c>
      <c r="N33" s="274" t="s">
        <v>106</v>
      </c>
      <c r="O33" s="273" t="s">
        <v>107</v>
      </c>
      <c r="P33" s="274" t="s">
        <v>102</v>
      </c>
      <c r="Q33" s="273" t="s">
        <v>80</v>
      </c>
      <c r="R33" s="274" t="s">
        <v>81</v>
      </c>
      <c r="S33" s="273" t="s">
        <v>108</v>
      </c>
      <c r="T33" s="274" t="s">
        <v>103</v>
      </c>
      <c r="U33" s="276" t="s">
        <v>75</v>
      </c>
      <c r="V33" s="277">
        <v>0.99</v>
      </c>
      <c r="W33" s="276"/>
      <c r="X33" s="277"/>
      <c r="Y33" s="290" t="s">
        <v>84</v>
      </c>
      <c r="Z33" s="279" t="s">
        <v>85</v>
      </c>
      <c r="AA33" s="280" t="s">
        <v>85</v>
      </c>
      <c r="AB33" s="281" t="s">
        <v>81</v>
      </c>
      <c r="AC33" s="280" t="s">
        <v>81</v>
      </c>
      <c r="AD33" s="281" t="s">
        <v>85</v>
      </c>
      <c r="AE33" s="280" t="s">
        <v>81</v>
      </c>
      <c r="AF33" s="281" t="s">
        <v>81</v>
      </c>
      <c r="AG33" s="280" t="s">
        <v>81</v>
      </c>
      <c r="AH33" s="279">
        <v>4</v>
      </c>
      <c r="AI33" s="280" t="s">
        <v>81</v>
      </c>
      <c r="AJ33" s="281" t="s">
        <v>85</v>
      </c>
      <c r="AK33" s="280" t="s">
        <v>81</v>
      </c>
      <c r="AL33" s="281" t="s">
        <v>85</v>
      </c>
      <c r="AM33" s="280" t="s">
        <v>85</v>
      </c>
      <c r="AN33" s="281" t="s">
        <v>85</v>
      </c>
      <c r="AO33" s="280" t="s">
        <v>85</v>
      </c>
      <c r="AP33" s="281" t="s">
        <v>85</v>
      </c>
      <c r="AQ33" s="280" t="s">
        <v>85</v>
      </c>
      <c r="AR33" s="281" t="s">
        <v>81</v>
      </c>
      <c r="AS33" s="280" t="s">
        <v>85</v>
      </c>
      <c r="AT33" s="281" t="s">
        <v>85</v>
      </c>
      <c r="AU33" s="280" t="s">
        <v>81</v>
      </c>
      <c r="AV33" s="281" t="s">
        <v>85</v>
      </c>
      <c r="AW33" s="280" t="s">
        <v>85</v>
      </c>
      <c r="AX33" s="281" t="s">
        <v>85</v>
      </c>
      <c r="AY33" s="280" t="s">
        <v>81</v>
      </c>
      <c r="AZ33" s="281" t="s">
        <v>81</v>
      </c>
      <c r="BA33" s="280" t="s">
        <v>85</v>
      </c>
      <c r="BB33" s="281" t="s">
        <v>85</v>
      </c>
      <c r="BC33" s="280" t="s">
        <v>85</v>
      </c>
      <c r="BD33" s="281" t="s">
        <v>85</v>
      </c>
      <c r="BE33" s="280" t="s">
        <v>85</v>
      </c>
      <c r="BF33" s="282" t="s">
        <v>110</v>
      </c>
      <c r="BG33" s="166" t="s">
        <v>205</v>
      </c>
      <c r="BH33" s="283">
        <v>43746</v>
      </c>
      <c r="BI33" s="283">
        <v>43878</v>
      </c>
      <c r="BJ33" s="174">
        <v>193638970866</v>
      </c>
      <c r="BK33" s="132" t="s">
        <v>88</v>
      </c>
      <c r="BL33" s="151" t="s">
        <v>202</v>
      </c>
      <c r="BM33" s="166">
        <v>44</v>
      </c>
      <c r="BN33" s="264">
        <v>42</v>
      </c>
    </row>
    <row r="34" spans="1:66" ht="21" customHeight="1" thickBot="1" x14ac:dyDescent="0.3">
      <c r="A34" s="235"/>
      <c r="B34" s="291" t="s">
        <v>139</v>
      </c>
      <c r="C34" s="237"/>
      <c r="D34" s="267" t="s">
        <v>70</v>
      </c>
      <c r="E34" s="268" t="s">
        <v>71</v>
      </c>
      <c r="F34" s="269" t="s">
        <v>91</v>
      </c>
      <c r="G34" s="132" t="s">
        <v>206</v>
      </c>
      <c r="H34" s="270" t="s">
        <v>207</v>
      </c>
      <c r="I34" s="270" t="s">
        <v>192</v>
      </c>
      <c r="J34" s="271" t="s">
        <v>74</v>
      </c>
      <c r="K34" s="272">
        <v>705.55000000000007</v>
      </c>
      <c r="L34" s="272">
        <v>806</v>
      </c>
      <c r="M34" s="273" t="s">
        <v>101</v>
      </c>
      <c r="N34" s="274" t="s">
        <v>111</v>
      </c>
      <c r="O34" s="273" t="s">
        <v>112</v>
      </c>
      <c r="P34" s="274" t="s">
        <v>102</v>
      </c>
      <c r="Q34" s="273" t="s">
        <v>80</v>
      </c>
      <c r="R34" s="274"/>
      <c r="S34" s="273" t="s">
        <v>208</v>
      </c>
      <c r="T34" s="274" t="s">
        <v>103</v>
      </c>
      <c r="U34" s="276" t="s">
        <v>75</v>
      </c>
      <c r="V34" s="277">
        <v>1</v>
      </c>
      <c r="W34" s="276"/>
      <c r="X34" s="277"/>
      <c r="Y34" s="278" t="s">
        <v>174</v>
      </c>
      <c r="Z34" s="279" t="s">
        <v>85</v>
      </c>
      <c r="AA34" s="280"/>
      <c r="AB34" s="281"/>
      <c r="AC34" s="280"/>
      <c r="AD34" s="281" t="s">
        <v>85</v>
      </c>
      <c r="AE34" s="280" t="s">
        <v>85</v>
      </c>
      <c r="AF34" s="281"/>
      <c r="AG34" s="280" t="s">
        <v>85</v>
      </c>
      <c r="AH34" s="279">
        <v>3</v>
      </c>
      <c r="AI34" s="280"/>
      <c r="AJ34" s="281" t="s">
        <v>85</v>
      </c>
      <c r="AK34" s="280"/>
      <c r="AL34" s="281" t="s">
        <v>85</v>
      </c>
      <c r="AM34" s="280" t="s">
        <v>85</v>
      </c>
      <c r="AN34" s="281" t="s">
        <v>85</v>
      </c>
      <c r="AO34" s="280" t="s">
        <v>85</v>
      </c>
      <c r="AP34" s="281" t="s">
        <v>85</v>
      </c>
      <c r="AQ34" s="280" t="s">
        <v>85</v>
      </c>
      <c r="AR34" s="281"/>
      <c r="AS34" s="280" t="s">
        <v>85</v>
      </c>
      <c r="AT34" s="281" t="s">
        <v>85</v>
      </c>
      <c r="AU34" s="280"/>
      <c r="AV34" s="281" t="s">
        <v>85</v>
      </c>
      <c r="AW34" s="280" t="s">
        <v>85</v>
      </c>
      <c r="AX34" s="281"/>
      <c r="AY34" s="280"/>
      <c r="AZ34" s="281"/>
      <c r="BA34" s="280" t="s">
        <v>85</v>
      </c>
      <c r="BB34" s="281" t="s">
        <v>85</v>
      </c>
      <c r="BC34" s="280"/>
      <c r="BD34" s="281"/>
      <c r="BE34" s="280"/>
      <c r="BF34" s="296" t="s">
        <v>175</v>
      </c>
      <c r="BG34" s="166" t="s">
        <v>75</v>
      </c>
      <c r="BH34" s="283">
        <v>44393</v>
      </c>
      <c r="BI34" s="283">
        <v>44459</v>
      </c>
      <c r="BJ34" s="174">
        <v>195713542999</v>
      </c>
      <c r="BK34" s="132" t="s">
        <v>88</v>
      </c>
      <c r="BL34" s="151"/>
      <c r="BM34" s="166">
        <v>24</v>
      </c>
      <c r="BN34" s="264">
        <v>43</v>
      </c>
    </row>
    <row r="35" spans="1:66" ht="21" customHeight="1" thickBot="1" x14ac:dyDescent="0.3">
      <c r="A35" s="235"/>
      <c r="B35" s="266"/>
      <c r="C35" s="292" t="s">
        <v>143</v>
      </c>
      <c r="D35" s="235"/>
      <c r="E35" s="235"/>
      <c r="F35" s="235"/>
      <c r="G35" s="132" t="s">
        <v>210</v>
      </c>
      <c r="H35" s="297" t="s">
        <v>763</v>
      </c>
      <c r="I35" s="270" t="s">
        <v>192</v>
      </c>
      <c r="J35" s="271" t="s">
        <v>681</v>
      </c>
      <c r="K35" s="272">
        <v>2058.9700000000003</v>
      </c>
      <c r="L35" s="272">
        <v>2352</v>
      </c>
      <c r="M35" s="273" t="s">
        <v>101</v>
      </c>
      <c r="N35" s="274" t="s">
        <v>111</v>
      </c>
      <c r="O35" s="273" t="s">
        <v>112</v>
      </c>
      <c r="P35" s="274" t="s">
        <v>102</v>
      </c>
      <c r="Q35" s="273" t="s">
        <v>80</v>
      </c>
      <c r="R35" s="274" t="s">
        <v>81</v>
      </c>
      <c r="S35" s="273" t="s">
        <v>212</v>
      </c>
      <c r="T35" s="274" t="s">
        <v>213</v>
      </c>
      <c r="U35" s="276" t="s">
        <v>75</v>
      </c>
      <c r="V35" s="277">
        <v>1</v>
      </c>
      <c r="W35" s="276"/>
      <c r="X35" s="277"/>
      <c r="Y35" s="278" t="s">
        <v>174</v>
      </c>
      <c r="Z35" s="279" t="s">
        <v>81</v>
      </c>
      <c r="AA35" s="280" t="s">
        <v>85</v>
      </c>
      <c r="AB35" s="281" t="s">
        <v>81</v>
      </c>
      <c r="AC35" s="280" t="s">
        <v>85</v>
      </c>
      <c r="AD35" s="281" t="s">
        <v>85</v>
      </c>
      <c r="AE35" s="280" t="s">
        <v>85</v>
      </c>
      <c r="AF35" s="281" t="s">
        <v>81</v>
      </c>
      <c r="AG35" s="280" t="s">
        <v>85</v>
      </c>
      <c r="AH35" s="279">
        <v>3</v>
      </c>
      <c r="AI35" s="280" t="s">
        <v>81</v>
      </c>
      <c r="AJ35" s="281" t="s">
        <v>85</v>
      </c>
      <c r="AK35" s="280" t="s">
        <v>81</v>
      </c>
      <c r="AL35" s="281" t="s">
        <v>85</v>
      </c>
      <c r="AM35" s="280" t="s">
        <v>85</v>
      </c>
      <c r="AN35" s="281" t="s">
        <v>85</v>
      </c>
      <c r="AO35" s="280" t="s">
        <v>85</v>
      </c>
      <c r="AP35" s="281" t="s">
        <v>85</v>
      </c>
      <c r="AQ35" s="280" t="s">
        <v>81</v>
      </c>
      <c r="AR35" s="281" t="s">
        <v>81</v>
      </c>
      <c r="AS35" s="280" t="s">
        <v>85</v>
      </c>
      <c r="AT35" s="281" t="s">
        <v>85</v>
      </c>
      <c r="AU35" s="280" t="s">
        <v>81</v>
      </c>
      <c r="AV35" s="281" t="s">
        <v>85</v>
      </c>
      <c r="AW35" s="280" t="s">
        <v>85</v>
      </c>
      <c r="AX35" s="281" t="s">
        <v>85</v>
      </c>
      <c r="AY35" s="280" t="s">
        <v>81</v>
      </c>
      <c r="AZ35" s="281" t="s">
        <v>81</v>
      </c>
      <c r="BA35" s="280" t="s">
        <v>81</v>
      </c>
      <c r="BB35" s="281" t="s">
        <v>85</v>
      </c>
      <c r="BC35" s="280" t="s">
        <v>81</v>
      </c>
      <c r="BD35" s="281" t="s">
        <v>81</v>
      </c>
      <c r="BE35" s="280" t="s">
        <v>81</v>
      </c>
      <c r="BF35" s="282" t="s">
        <v>175</v>
      </c>
      <c r="BG35" s="166" t="s">
        <v>75</v>
      </c>
      <c r="BH35" s="283">
        <v>44104</v>
      </c>
      <c r="BI35" s="283">
        <v>44161</v>
      </c>
      <c r="BJ35" s="174">
        <v>195235918494</v>
      </c>
      <c r="BK35" s="132" t="s">
        <v>88</v>
      </c>
      <c r="BL35" s="151" t="s">
        <v>202</v>
      </c>
      <c r="BM35" s="166">
        <v>28</v>
      </c>
      <c r="BN35" s="264">
        <v>44</v>
      </c>
    </row>
    <row r="36" spans="1:66" ht="21" customHeight="1" thickBot="1" x14ac:dyDescent="0.3">
      <c r="A36" s="235"/>
      <c r="B36" s="289" t="s">
        <v>122</v>
      </c>
      <c r="C36" s="237"/>
      <c r="D36" s="267" t="s">
        <v>70</v>
      </c>
      <c r="E36" s="268" t="s">
        <v>71</v>
      </c>
      <c r="F36" s="269" t="s">
        <v>91</v>
      </c>
      <c r="G36" s="132" t="s">
        <v>214</v>
      </c>
      <c r="H36" s="270" t="s">
        <v>215</v>
      </c>
      <c r="I36" s="270" t="s">
        <v>192</v>
      </c>
      <c r="J36" s="271" t="s">
        <v>74</v>
      </c>
      <c r="K36" s="272">
        <v>581.95000000000005</v>
      </c>
      <c r="L36" s="272">
        <v>665</v>
      </c>
      <c r="M36" s="273" t="s">
        <v>181</v>
      </c>
      <c r="N36" s="274" t="s">
        <v>111</v>
      </c>
      <c r="O36" s="273" t="s">
        <v>112</v>
      </c>
      <c r="P36" s="274" t="s">
        <v>102</v>
      </c>
      <c r="Q36" s="273" t="s">
        <v>80</v>
      </c>
      <c r="R36" s="274" t="s">
        <v>81</v>
      </c>
      <c r="S36" s="273" t="s">
        <v>216</v>
      </c>
      <c r="T36" s="274" t="s">
        <v>103</v>
      </c>
      <c r="U36" s="276" t="s">
        <v>75</v>
      </c>
      <c r="V36" s="277">
        <v>0.99</v>
      </c>
      <c r="W36" s="276"/>
      <c r="X36" s="277"/>
      <c r="Y36" s="278" t="s">
        <v>109</v>
      </c>
      <c r="Z36" s="279" t="s">
        <v>85</v>
      </c>
      <c r="AA36" s="280" t="s">
        <v>85</v>
      </c>
      <c r="AB36" s="281" t="s">
        <v>81</v>
      </c>
      <c r="AC36" s="280" t="s">
        <v>81</v>
      </c>
      <c r="AD36" s="281" t="s">
        <v>81</v>
      </c>
      <c r="AE36" s="280" t="s">
        <v>81</v>
      </c>
      <c r="AF36" s="281" t="s">
        <v>81</v>
      </c>
      <c r="AG36" s="280" t="s">
        <v>85</v>
      </c>
      <c r="AH36" s="279">
        <v>3</v>
      </c>
      <c r="AI36" s="280" t="s">
        <v>81</v>
      </c>
      <c r="AJ36" s="281" t="s">
        <v>85</v>
      </c>
      <c r="AK36" s="280" t="s">
        <v>81</v>
      </c>
      <c r="AL36" s="281" t="s">
        <v>85</v>
      </c>
      <c r="AM36" s="280" t="s">
        <v>85</v>
      </c>
      <c r="AN36" s="281" t="s">
        <v>85</v>
      </c>
      <c r="AO36" s="280" t="s">
        <v>85</v>
      </c>
      <c r="AP36" s="281" t="s">
        <v>85</v>
      </c>
      <c r="AQ36" s="280" t="s">
        <v>85</v>
      </c>
      <c r="AR36" s="281" t="s">
        <v>81</v>
      </c>
      <c r="AS36" s="280" t="s">
        <v>85</v>
      </c>
      <c r="AT36" s="281" t="s">
        <v>85</v>
      </c>
      <c r="AU36" s="280" t="s">
        <v>81</v>
      </c>
      <c r="AV36" s="281" t="s">
        <v>85</v>
      </c>
      <c r="AW36" s="280" t="s">
        <v>85</v>
      </c>
      <c r="AX36" s="281" t="s">
        <v>85</v>
      </c>
      <c r="AY36" s="280" t="s">
        <v>81</v>
      </c>
      <c r="AZ36" s="281" t="s">
        <v>81</v>
      </c>
      <c r="BA36" s="280" t="s">
        <v>81</v>
      </c>
      <c r="BB36" s="281" t="s">
        <v>85</v>
      </c>
      <c r="BC36" s="280" t="s">
        <v>85</v>
      </c>
      <c r="BD36" s="281" t="s">
        <v>85</v>
      </c>
      <c r="BE36" s="280" t="s">
        <v>85</v>
      </c>
      <c r="BF36" s="282" t="s">
        <v>110</v>
      </c>
      <c r="BG36" s="166" t="s">
        <v>75</v>
      </c>
      <c r="BH36" s="283">
        <v>43851</v>
      </c>
      <c r="BI36" s="283">
        <v>44012</v>
      </c>
      <c r="BJ36" s="174">
        <v>194778267830</v>
      </c>
      <c r="BK36" s="132" t="s">
        <v>88</v>
      </c>
      <c r="BL36" s="151" t="s">
        <v>217</v>
      </c>
      <c r="BM36" s="166">
        <v>24</v>
      </c>
      <c r="BN36" s="264">
        <v>45</v>
      </c>
    </row>
    <row r="37" spans="1:66" ht="21" customHeight="1" thickBot="1" x14ac:dyDescent="0.3">
      <c r="A37" s="235"/>
      <c r="B37" s="291" t="s">
        <v>139</v>
      </c>
      <c r="C37" s="292" t="s">
        <v>143</v>
      </c>
      <c r="D37" s="267" t="s">
        <v>70</v>
      </c>
      <c r="E37" s="268" t="s">
        <v>71</v>
      </c>
      <c r="F37" s="269" t="s">
        <v>91</v>
      </c>
      <c r="G37" s="133" t="s">
        <v>218</v>
      </c>
      <c r="H37" s="270" t="s">
        <v>219</v>
      </c>
      <c r="I37" s="270" t="s">
        <v>192</v>
      </c>
      <c r="J37" s="271" t="s">
        <v>74</v>
      </c>
      <c r="K37" s="272">
        <v>778.68000000000006</v>
      </c>
      <c r="L37" s="272">
        <v>889</v>
      </c>
      <c r="M37" s="273" t="s">
        <v>220</v>
      </c>
      <c r="N37" s="274" t="s">
        <v>188</v>
      </c>
      <c r="O37" s="273" t="s">
        <v>189</v>
      </c>
      <c r="P37" s="274" t="s">
        <v>102</v>
      </c>
      <c r="Q37" s="273" t="s">
        <v>190</v>
      </c>
      <c r="R37" s="274" t="s">
        <v>85</v>
      </c>
      <c r="S37" s="273" t="s">
        <v>223</v>
      </c>
      <c r="T37" s="274" t="s">
        <v>103</v>
      </c>
      <c r="U37" s="276" t="s">
        <v>75</v>
      </c>
      <c r="V37" s="277">
        <v>0.99</v>
      </c>
      <c r="W37" s="276"/>
      <c r="X37" s="277"/>
      <c r="Y37" s="278" t="s">
        <v>109</v>
      </c>
      <c r="Z37" s="279" t="s">
        <v>85</v>
      </c>
      <c r="AA37" s="280" t="s">
        <v>85</v>
      </c>
      <c r="AB37" s="281" t="s">
        <v>85</v>
      </c>
      <c r="AC37" s="280" t="s">
        <v>85</v>
      </c>
      <c r="AD37" s="281" t="s">
        <v>85</v>
      </c>
      <c r="AE37" s="280" t="s">
        <v>85</v>
      </c>
      <c r="AF37" s="279"/>
      <c r="AG37" s="280" t="s">
        <v>85</v>
      </c>
      <c r="AH37" s="279">
        <v>3</v>
      </c>
      <c r="AI37" s="280"/>
      <c r="AJ37" s="281" t="s">
        <v>85</v>
      </c>
      <c r="AK37" s="280" t="s">
        <v>85</v>
      </c>
      <c r="AL37" s="281" t="s">
        <v>85</v>
      </c>
      <c r="AM37" s="280" t="s">
        <v>85</v>
      </c>
      <c r="AN37" s="279"/>
      <c r="AO37" s="280" t="s">
        <v>85</v>
      </c>
      <c r="AP37" s="281" t="s">
        <v>85</v>
      </c>
      <c r="AQ37" s="280" t="s">
        <v>85</v>
      </c>
      <c r="AR37" s="279"/>
      <c r="AS37" s="280" t="s">
        <v>85</v>
      </c>
      <c r="AT37" s="281" t="s">
        <v>85</v>
      </c>
      <c r="AU37" s="280"/>
      <c r="AV37" s="281" t="s">
        <v>85</v>
      </c>
      <c r="AW37" s="280" t="s">
        <v>85</v>
      </c>
      <c r="AX37" s="281" t="s">
        <v>85</v>
      </c>
      <c r="AY37" s="280"/>
      <c r="AZ37" s="279"/>
      <c r="BA37" s="280" t="s">
        <v>85</v>
      </c>
      <c r="BB37" s="281"/>
      <c r="BC37" s="280" t="s">
        <v>85</v>
      </c>
      <c r="BD37" s="281" t="s">
        <v>85</v>
      </c>
      <c r="BE37" s="280" t="s">
        <v>85</v>
      </c>
      <c r="BF37" s="296" t="s">
        <v>110</v>
      </c>
      <c r="BG37" s="166" t="s">
        <v>75</v>
      </c>
      <c r="BH37" s="283">
        <v>44364</v>
      </c>
      <c r="BI37" s="283">
        <v>44425</v>
      </c>
      <c r="BJ37" s="174">
        <v>195713586733</v>
      </c>
      <c r="BK37" s="132" t="s">
        <v>88</v>
      </c>
      <c r="BL37" s="148"/>
      <c r="BM37" s="166">
        <v>24</v>
      </c>
      <c r="BN37" s="264">
        <v>46</v>
      </c>
    </row>
    <row r="38" spans="1:66" ht="21" customHeight="1" thickBot="1" x14ac:dyDescent="0.3">
      <c r="A38" s="235"/>
      <c r="B38" s="289" t="s">
        <v>122</v>
      </c>
      <c r="C38" s="292" t="s">
        <v>143</v>
      </c>
      <c r="D38" s="267" t="s">
        <v>70</v>
      </c>
      <c r="E38" s="268" t="s">
        <v>71</v>
      </c>
      <c r="F38" s="286" t="s">
        <v>98</v>
      </c>
      <c r="G38" s="133" t="s">
        <v>224</v>
      </c>
      <c r="H38" s="270" t="s">
        <v>225</v>
      </c>
      <c r="I38" s="270" t="s">
        <v>192</v>
      </c>
      <c r="J38" s="271" t="s">
        <v>74</v>
      </c>
      <c r="K38" s="272">
        <v>1493.5</v>
      </c>
      <c r="L38" s="272">
        <v>1706</v>
      </c>
      <c r="M38" s="273" t="s">
        <v>226</v>
      </c>
      <c r="N38" s="274" t="s">
        <v>221</v>
      </c>
      <c r="O38" s="273" t="s">
        <v>222</v>
      </c>
      <c r="P38" s="274" t="s">
        <v>102</v>
      </c>
      <c r="Q38" s="273" t="s">
        <v>190</v>
      </c>
      <c r="R38" s="274" t="s">
        <v>85</v>
      </c>
      <c r="S38" s="273" t="s">
        <v>223</v>
      </c>
      <c r="T38" s="274" t="s">
        <v>103</v>
      </c>
      <c r="U38" s="276" t="s">
        <v>75</v>
      </c>
      <c r="V38" s="277">
        <v>0.99</v>
      </c>
      <c r="W38" s="276"/>
      <c r="X38" s="277"/>
      <c r="Y38" s="278" t="s">
        <v>109</v>
      </c>
      <c r="Z38" s="279" t="s">
        <v>85</v>
      </c>
      <c r="AA38" s="280" t="s">
        <v>85</v>
      </c>
      <c r="AB38" s="281" t="s">
        <v>85</v>
      </c>
      <c r="AC38" s="280" t="s">
        <v>85</v>
      </c>
      <c r="AD38" s="281" t="s">
        <v>85</v>
      </c>
      <c r="AE38" s="280" t="s">
        <v>85</v>
      </c>
      <c r="AF38" s="279"/>
      <c r="AG38" s="280" t="s">
        <v>85</v>
      </c>
      <c r="AH38" s="279">
        <v>3</v>
      </c>
      <c r="AI38" s="280"/>
      <c r="AJ38" s="281" t="s">
        <v>85</v>
      </c>
      <c r="AK38" s="280" t="s">
        <v>85</v>
      </c>
      <c r="AL38" s="281" t="s">
        <v>85</v>
      </c>
      <c r="AM38" s="280" t="s">
        <v>85</v>
      </c>
      <c r="AN38" s="279"/>
      <c r="AO38" s="280" t="s">
        <v>85</v>
      </c>
      <c r="AP38" s="281" t="s">
        <v>85</v>
      </c>
      <c r="AQ38" s="280" t="s">
        <v>85</v>
      </c>
      <c r="AR38" s="279"/>
      <c r="AS38" s="280" t="s">
        <v>85</v>
      </c>
      <c r="AT38" s="281" t="s">
        <v>85</v>
      </c>
      <c r="AU38" s="280"/>
      <c r="AV38" s="281" t="s">
        <v>85</v>
      </c>
      <c r="AW38" s="280" t="s">
        <v>85</v>
      </c>
      <c r="AX38" s="281" t="s">
        <v>85</v>
      </c>
      <c r="AY38" s="280"/>
      <c r="AZ38" s="279"/>
      <c r="BA38" s="280"/>
      <c r="BB38" s="281"/>
      <c r="BC38" s="280" t="s">
        <v>85</v>
      </c>
      <c r="BD38" s="281" t="s">
        <v>85</v>
      </c>
      <c r="BE38" s="280"/>
      <c r="BF38" s="296" t="s">
        <v>175</v>
      </c>
      <c r="BG38" s="166" t="s">
        <v>75</v>
      </c>
      <c r="BH38" s="283">
        <v>44326</v>
      </c>
      <c r="BI38" s="283">
        <v>44379</v>
      </c>
      <c r="BJ38" s="174">
        <v>195713047593</v>
      </c>
      <c r="BK38" s="132" t="s">
        <v>88</v>
      </c>
      <c r="BL38" s="148"/>
      <c r="BM38" s="166">
        <v>16</v>
      </c>
      <c r="BN38" s="264">
        <v>47</v>
      </c>
    </row>
    <row r="39" spans="1:66" ht="20.25" customHeight="1" x14ac:dyDescent="0.25">
      <c r="A39" s="250"/>
      <c r="B39" s="250"/>
      <c r="C39" s="250"/>
      <c r="D39" s="250"/>
      <c r="E39" s="250"/>
      <c r="F39" s="250"/>
      <c r="G39" s="258" t="s">
        <v>227</v>
      </c>
      <c r="H39" s="250"/>
      <c r="I39" s="250"/>
      <c r="J39" s="250"/>
      <c r="K39" s="259"/>
      <c r="L39" s="259"/>
      <c r="M39" s="287"/>
      <c r="N39" s="287"/>
      <c r="O39" s="287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  <c r="AA39" s="287"/>
      <c r="AB39" s="287"/>
      <c r="AC39" s="287"/>
      <c r="AD39" s="287"/>
      <c r="AE39" s="287"/>
      <c r="AF39" s="287"/>
      <c r="AG39" s="295"/>
      <c r="AH39" s="294"/>
      <c r="AI39" s="294"/>
      <c r="AJ39" s="294"/>
      <c r="AK39" s="295"/>
      <c r="AL39" s="294"/>
      <c r="AM39" s="294"/>
      <c r="AN39" s="294"/>
      <c r="AO39" s="294"/>
      <c r="AP39" s="295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5"/>
      <c r="BC39" s="294"/>
      <c r="BD39" s="294"/>
      <c r="BE39" s="295"/>
      <c r="BF39" s="294"/>
      <c r="BG39" s="294"/>
      <c r="BH39" s="250"/>
      <c r="BI39" s="250"/>
      <c r="BJ39" s="116"/>
      <c r="BK39" s="116"/>
      <c r="BL39" s="116"/>
      <c r="BM39" s="116"/>
      <c r="BN39" s="264">
        <v>48</v>
      </c>
    </row>
    <row r="40" spans="1:66" ht="21" customHeight="1" x14ac:dyDescent="0.25">
      <c r="A40" s="235"/>
      <c r="B40" s="288" t="s">
        <v>117</v>
      </c>
      <c r="C40" s="235"/>
      <c r="D40" s="267" t="s">
        <v>228</v>
      </c>
      <c r="E40" s="268" t="s">
        <v>71</v>
      </c>
      <c r="F40" s="286" t="s">
        <v>98</v>
      </c>
      <c r="G40" s="132" t="s">
        <v>229</v>
      </c>
      <c r="H40" s="297" t="s">
        <v>792</v>
      </c>
      <c r="I40" s="270" t="s">
        <v>227</v>
      </c>
      <c r="J40" s="271" t="s">
        <v>74</v>
      </c>
      <c r="K40" s="272">
        <v>175.1</v>
      </c>
      <c r="L40" s="272">
        <v>200</v>
      </c>
      <c r="M40" s="273" t="s">
        <v>76</v>
      </c>
      <c r="N40" s="274" t="s">
        <v>77</v>
      </c>
      <c r="O40" s="273" t="s">
        <v>78</v>
      </c>
      <c r="P40" s="274" t="s">
        <v>102</v>
      </c>
      <c r="Q40" s="273" t="s">
        <v>80</v>
      </c>
      <c r="R40" s="274" t="s">
        <v>81</v>
      </c>
      <c r="S40" s="273" t="s">
        <v>82</v>
      </c>
      <c r="T40" s="274" t="s">
        <v>103</v>
      </c>
      <c r="U40" s="276">
        <v>0.72</v>
      </c>
      <c r="V40" s="277">
        <v>0.86</v>
      </c>
      <c r="W40" s="276"/>
      <c r="X40" s="277"/>
      <c r="Y40" s="278" t="s">
        <v>84</v>
      </c>
      <c r="Z40" s="279" t="s">
        <v>85</v>
      </c>
      <c r="AA40" s="280" t="s">
        <v>85</v>
      </c>
      <c r="AB40" s="281" t="s">
        <v>81</v>
      </c>
      <c r="AC40" s="280" t="s">
        <v>81</v>
      </c>
      <c r="AD40" s="281" t="s">
        <v>81</v>
      </c>
      <c r="AE40" s="280" t="s">
        <v>81</v>
      </c>
      <c r="AF40" s="281" t="s">
        <v>81</v>
      </c>
      <c r="AG40" s="280" t="s">
        <v>85</v>
      </c>
      <c r="AH40" s="279">
        <v>3</v>
      </c>
      <c r="AI40" s="280" t="s">
        <v>85</v>
      </c>
      <c r="AJ40" s="281" t="s">
        <v>85</v>
      </c>
      <c r="AK40" s="280" t="s">
        <v>81</v>
      </c>
      <c r="AL40" s="281" t="s">
        <v>85</v>
      </c>
      <c r="AM40" s="280" t="s">
        <v>85</v>
      </c>
      <c r="AN40" s="281" t="s">
        <v>85</v>
      </c>
      <c r="AO40" s="280" t="s">
        <v>85</v>
      </c>
      <c r="AP40" s="281" t="s">
        <v>85</v>
      </c>
      <c r="AQ40" s="280" t="s">
        <v>81</v>
      </c>
      <c r="AR40" s="281" t="s">
        <v>81</v>
      </c>
      <c r="AS40" s="280" t="s">
        <v>81</v>
      </c>
      <c r="AT40" s="281" t="s">
        <v>85</v>
      </c>
      <c r="AU40" s="280" t="s">
        <v>81</v>
      </c>
      <c r="AV40" s="281" t="s">
        <v>81</v>
      </c>
      <c r="AW40" s="280" t="s">
        <v>85</v>
      </c>
      <c r="AX40" s="281" t="s">
        <v>81</v>
      </c>
      <c r="AY40" s="280" t="s">
        <v>85</v>
      </c>
      <c r="AZ40" s="281" t="s">
        <v>85</v>
      </c>
      <c r="BA40" s="280" t="s">
        <v>85</v>
      </c>
      <c r="BB40" s="281" t="s">
        <v>81</v>
      </c>
      <c r="BC40" s="280" t="s">
        <v>85</v>
      </c>
      <c r="BD40" s="281" t="s">
        <v>85</v>
      </c>
      <c r="BE40" s="280" t="s">
        <v>81</v>
      </c>
      <c r="BF40" s="282" t="s">
        <v>86</v>
      </c>
      <c r="BG40" s="151" t="s">
        <v>75</v>
      </c>
      <c r="BH40" s="283">
        <v>43948</v>
      </c>
      <c r="BI40" s="283">
        <v>44004</v>
      </c>
      <c r="BJ40" s="174">
        <v>194632566024</v>
      </c>
      <c r="BK40" s="132" t="s">
        <v>88</v>
      </c>
      <c r="BL40" s="151" t="s">
        <v>231</v>
      </c>
      <c r="BM40" s="151">
        <v>70</v>
      </c>
      <c r="BN40" s="264">
        <v>49</v>
      </c>
    </row>
    <row r="41" spans="1:66" ht="21" customHeight="1" x14ac:dyDescent="0.25">
      <c r="A41" s="235"/>
      <c r="B41" s="288" t="s">
        <v>117</v>
      </c>
      <c r="C41" s="235"/>
      <c r="D41" s="267" t="s">
        <v>228</v>
      </c>
      <c r="E41" s="268" t="s">
        <v>71</v>
      </c>
      <c r="F41" s="286" t="s">
        <v>98</v>
      </c>
      <c r="G41" s="132" t="s">
        <v>232</v>
      </c>
      <c r="H41" s="270" t="s">
        <v>793</v>
      </c>
      <c r="I41" s="270" t="s">
        <v>227</v>
      </c>
      <c r="J41" s="271" t="s">
        <v>74</v>
      </c>
      <c r="K41" s="272">
        <v>236.9</v>
      </c>
      <c r="L41" s="272">
        <v>271</v>
      </c>
      <c r="M41" s="273" t="s">
        <v>76</v>
      </c>
      <c r="N41" s="274" t="s">
        <v>77</v>
      </c>
      <c r="O41" s="273" t="s">
        <v>78</v>
      </c>
      <c r="P41" s="274" t="s">
        <v>159</v>
      </c>
      <c r="Q41" s="273" t="s">
        <v>80</v>
      </c>
      <c r="R41" s="274" t="s">
        <v>81</v>
      </c>
      <c r="S41" s="273" t="s">
        <v>82</v>
      </c>
      <c r="T41" s="274" t="s">
        <v>103</v>
      </c>
      <c r="U41" s="276">
        <v>0.72</v>
      </c>
      <c r="V41" s="277">
        <v>0.86</v>
      </c>
      <c r="W41" s="276"/>
      <c r="X41" s="277"/>
      <c r="Y41" s="278" t="s">
        <v>84</v>
      </c>
      <c r="Z41" s="279" t="s">
        <v>85</v>
      </c>
      <c r="AA41" s="280" t="s">
        <v>85</v>
      </c>
      <c r="AB41" s="281" t="s">
        <v>81</v>
      </c>
      <c r="AC41" s="280" t="s">
        <v>81</v>
      </c>
      <c r="AD41" s="281" t="s">
        <v>81</v>
      </c>
      <c r="AE41" s="280" t="s">
        <v>81</v>
      </c>
      <c r="AF41" s="281" t="s">
        <v>81</v>
      </c>
      <c r="AG41" s="280" t="s">
        <v>85</v>
      </c>
      <c r="AH41" s="279">
        <v>3</v>
      </c>
      <c r="AI41" s="280" t="s">
        <v>85</v>
      </c>
      <c r="AJ41" s="281" t="s">
        <v>85</v>
      </c>
      <c r="AK41" s="280" t="s">
        <v>81</v>
      </c>
      <c r="AL41" s="281" t="s">
        <v>85</v>
      </c>
      <c r="AM41" s="280" t="s">
        <v>85</v>
      </c>
      <c r="AN41" s="281" t="s">
        <v>85</v>
      </c>
      <c r="AO41" s="280" t="s">
        <v>85</v>
      </c>
      <c r="AP41" s="281" t="s">
        <v>85</v>
      </c>
      <c r="AQ41" s="280" t="s">
        <v>81</v>
      </c>
      <c r="AR41" s="281" t="s">
        <v>81</v>
      </c>
      <c r="AS41" s="280" t="s">
        <v>81</v>
      </c>
      <c r="AT41" s="281" t="s">
        <v>85</v>
      </c>
      <c r="AU41" s="280" t="s">
        <v>81</v>
      </c>
      <c r="AV41" s="281" t="s">
        <v>81</v>
      </c>
      <c r="AW41" s="280" t="s">
        <v>85</v>
      </c>
      <c r="AX41" s="281" t="s">
        <v>81</v>
      </c>
      <c r="AY41" s="280" t="s">
        <v>85</v>
      </c>
      <c r="AZ41" s="281" t="s">
        <v>85</v>
      </c>
      <c r="BA41" s="280" t="s">
        <v>85</v>
      </c>
      <c r="BB41" s="281" t="s">
        <v>81</v>
      </c>
      <c r="BC41" s="280" t="s">
        <v>85</v>
      </c>
      <c r="BD41" s="281" t="s">
        <v>85</v>
      </c>
      <c r="BE41" s="280" t="s">
        <v>81</v>
      </c>
      <c r="BF41" s="282" t="s">
        <v>86</v>
      </c>
      <c r="BG41" s="166" t="s">
        <v>75</v>
      </c>
      <c r="BH41" s="283">
        <v>43948</v>
      </c>
      <c r="BI41" s="283">
        <v>44004</v>
      </c>
      <c r="BJ41" s="174">
        <v>194632566376</v>
      </c>
      <c r="BK41" s="132" t="s">
        <v>88</v>
      </c>
      <c r="BL41" s="151" t="s">
        <v>231</v>
      </c>
      <c r="BM41" s="166">
        <v>70</v>
      </c>
      <c r="BN41" s="264">
        <v>50</v>
      </c>
    </row>
    <row r="42" spans="1:66" ht="21" customHeight="1" x14ac:dyDescent="0.25">
      <c r="A42" s="235"/>
      <c r="B42" s="288" t="s">
        <v>117</v>
      </c>
      <c r="C42" s="235"/>
      <c r="D42" s="267" t="s">
        <v>228</v>
      </c>
      <c r="E42" s="268" t="s">
        <v>71</v>
      </c>
      <c r="F42" s="286" t="s">
        <v>98</v>
      </c>
      <c r="G42" s="132" t="s">
        <v>234</v>
      </c>
      <c r="H42" s="297" t="s">
        <v>794</v>
      </c>
      <c r="I42" s="270" t="s">
        <v>227</v>
      </c>
      <c r="J42" s="271" t="s">
        <v>74</v>
      </c>
      <c r="K42" s="272">
        <v>242.05</v>
      </c>
      <c r="L42" s="272">
        <v>276</v>
      </c>
      <c r="M42" s="273" t="s">
        <v>94</v>
      </c>
      <c r="N42" s="274" t="s">
        <v>77</v>
      </c>
      <c r="O42" s="273" t="s">
        <v>78</v>
      </c>
      <c r="P42" s="274" t="s">
        <v>102</v>
      </c>
      <c r="Q42" s="273" t="s">
        <v>80</v>
      </c>
      <c r="R42" s="274" t="s">
        <v>81</v>
      </c>
      <c r="S42" s="273" t="s">
        <v>82</v>
      </c>
      <c r="T42" s="274" t="s">
        <v>103</v>
      </c>
      <c r="U42" s="276">
        <v>0.72</v>
      </c>
      <c r="V42" s="277">
        <v>0.86</v>
      </c>
      <c r="W42" s="276"/>
      <c r="X42" s="277"/>
      <c r="Y42" s="278" t="s">
        <v>84</v>
      </c>
      <c r="Z42" s="279" t="s">
        <v>85</v>
      </c>
      <c r="AA42" s="280" t="s">
        <v>85</v>
      </c>
      <c r="AB42" s="281" t="s">
        <v>81</v>
      </c>
      <c r="AC42" s="280" t="s">
        <v>81</v>
      </c>
      <c r="AD42" s="281" t="s">
        <v>81</v>
      </c>
      <c r="AE42" s="280" t="s">
        <v>81</v>
      </c>
      <c r="AF42" s="281" t="s">
        <v>81</v>
      </c>
      <c r="AG42" s="280" t="s">
        <v>85</v>
      </c>
      <c r="AH42" s="279">
        <v>3</v>
      </c>
      <c r="AI42" s="280" t="s">
        <v>85</v>
      </c>
      <c r="AJ42" s="281" t="s">
        <v>85</v>
      </c>
      <c r="AK42" s="280" t="s">
        <v>81</v>
      </c>
      <c r="AL42" s="281" t="s">
        <v>85</v>
      </c>
      <c r="AM42" s="280" t="s">
        <v>85</v>
      </c>
      <c r="AN42" s="281" t="s">
        <v>85</v>
      </c>
      <c r="AO42" s="280" t="s">
        <v>85</v>
      </c>
      <c r="AP42" s="281" t="s">
        <v>85</v>
      </c>
      <c r="AQ42" s="280" t="s">
        <v>81</v>
      </c>
      <c r="AR42" s="281" t="s">
        <v>81</v>
      </c>
      <c r="AS42" s="280" t="s">
        <v>81</v>
      </c>
      <c r="AT42" s="281" t="s">
        <v>85</v>
      </c>
      <c r="AU42" s="280" t="s">
        <v>81</v>
      </c>
      <c r="AV42" s="281" t="s">
        <v>81</v>
      </c>
      <c r="AW42" s="280" t="s">
        <v>85</v>
      </c>
      <c r="AX42" s="281" t="s">
        <v>81</v>
      </c>
      <c r="AY42" s="280" t="s">
        <v>85</v>
      </c>
      <c r="AZ42" s="281" t="s">
        <v>85</v>
      </c>
      <c r="BA42" s="280" t="s">
        <v>85</v>
      </c>
      <c r="BB42" s="281" t="s">
        <v>81</v>
      </c>
      <c r="BC42" s="280" t="s">
        <v>85</v>
      </c>
      <c r="BD42" s="281" t="s">
        <v>85</v>
      </c>
      <c r="BE42" s="280" t="s">
        <v>81</v>
      </c>
      <c r="BF42" s="282" t="s">
        <v>95</v>
      </c>
      <c r="BG42" s="166" t="s">
        <v>75</v>
      </c>
      <c r="BH42" s="283">
        <v>43934</v>
      </c>
      <c r="BI42" s="283">
        <v>43990</v>
      </c>
      <c r="BJ42" s="174">
        <v>194778282130</v>
      </c>
      <c r="BK42" s="132" t="s">
        <v>88</v>
      </c>
      <c r="BL42" s="151" t="s">
        <v>236</v>
      </c>
      <c r="BM42" s="166">
        <v>56</v>
      </c>
      <c r="BN42" s="264">
        <v>51</v>
      </c>
    </row>
    <row r="43" spans="1:66" ht="21" customHeight="1" x14ac:dyDescent="0.25">
      <c r="A43" s="235"/>
      <c r="B43" s="288" t="s">
        <v>117</v>
      </c>
      <c r="C43" s="235"/>
      <c r="D43" s="267" t="s">
        <v>228</v>
      </c>
      <c r="E43" s="268" t="s">
        <v>71</v>
      </c>
      <c r="F43" s="286" t="s">
        <v>98</v>
      </c>
      <c r="G43" s="132" t="s">
        <v>237</v>
      </c>
      <c r="H43" s="297" t="s">
        <v>795</v>
      </c>
      <c r="I43" s="270" t="s">
        <v>227</v>
      </c>
      <c r="J43" s="271" t="s">
        <v>74</v>
      </c>
      <c r="K43" s="272">
        <v>257.5</v>
      </c>
      <c r="L43" s="272">
        <v>294</v>
      </c>
      <c r="M43" s="273" t="s">
        <v>94</v>
      </c>
      <c r="N43" s="274" t="s">
        <v>77</v>
      </c>
      <c r="O43" s="273" t="s">
        <v>78</v>
      </c>
      <c r="P43" s="274" t="s">
        <v>102</v>
      </c>
      <c r="Q43" s="273" t="s">
        <v>80</v>
      </c>
      <c r="R43" s="274" t="s">
        <v>81</v>
      </c>
      <c r="S43" s="273" t="s">
        <v>82</v>
      </c>
      <c r="T43" s="274" t="s">
        <v>103</v>
      </c>
      <c r="U43" s="276">
        <v>0.72</v>
      </c>
      <c r="V43" s="277">
        <v>0.86</v>
      </c>
      <c r="W43" s="276"/>
      <c r="X43" s="277"/>
      <c r="Y43" s="278" t="s">
        <v>84</v>
      </c>
      <c r="Z43" s="279" t="s">
        <v>85</v>
      </c>
      <c r="AA43" s="280" t="s">
        <v>85</v>
      </c>
      <c r="AB43" s="281" t="s">
        <v>81</v>
      </c>
      <c r="AC43" s="280" t="s">
        <v>81</v>
      </c>
      <c r="AD43" s="281" t="s">
        <v>81</v>
      </c>
      <c r="AE43" s="280" t="s">
        <v>81</v>
      </c>
      <c r="AF43" s="281" t="s">
        <v>81</v>
      </c>
      <c r="AG43" s="280" t="s">
        <v>85</v>
      </c>
      <c r="AH43" s="279">
        <v>3</v>
      </c>
      <c r="AI43" s="280" t="s">
        <v>85</v>
      </c>
      <c r="AJ43" s="281" t="s">
        <v>85</v>
      </c>
      <c r="AK43" s="280" t="s">
        <v>81</v>
      </c>
      <c r="AL43" s="281" t="s">
        <v>85</v>
      </c>
      <c r="AM43" s="280" t="s">
        <v>85</v>
      </c>
      <c r="AN43" s="281" t="s">
        <v>85</v>
      </c>
      <c r="AO43" s="280" t="s">
        <v>85</v>
      </c>
      <c r="AP43" s="281" t="s">
        <v>85</v>
      </c>
      <c r="AQ43" s="280" t="s">
        <v>81</v>
      </c>
      <c r="AR43" s="281" t="s">
        <v>81</v>
      </c>
      <c r="AS43" s="280" t="s">
        <v>81</v>
      </c>
      <c r="AT43" s="281" t="s">
        <v>85</v>
      </c>
      <c r="AU43" s="280" t="s">
        <v>81</v>
      </c>
      <c r="AV43" s="281" t="s">
        <v>81</v>
      </c>
      <c r="AW43" s="280" t="s">
        <v>85</v>
      </c>
      <c r="AX43" s="281" t="s">
        <v>81</v>
      </c>
      <c r="AY43" s="280" t="s">
        <v>85</v>
      </c>
      <c r="AZ43" s="281" t="s">
        <v>85</v>
      </c>
      <c r="BA43" s="280" t="s">
        <v>85</v>
      </c>
      <c r="BB43" s="281" t="s">
        <v>81</v>
      </c>
      <c r="BC43" s="280" t="s">
        <v>85</v>
      </c>
      <c r="BD43" s="281" t="s">
        <v>85</v>
      </c>
      <c r="BE43" s="280" t="s">
        <v>81</v>
      </c>
      <c r="BF43" s="282" t="s">
        <v>95</v>
      </c>
      <c r="BG43" s="166" t="s">
        <v>75</v>
      </c>
      <c r="BH43" s="283">
        <v>43934</v>
      </c>
      <c r="BI43" s="283">
        <v>43990</v>
      </c>
      <c r="BJ43" s="174">
        <v>194778282277</v>
      </c>
      <c r="BK43" s="132" t="s">
        <v>88</v>
      </c>
      <c r="BL43" s="151" t="s">
        <v>236</v>
      </c>
      <c r="BM43" s="166">
        <v>56</v>
      </c>
      <c r="BN43" s="264">
        <v>52</v>
      </c>
    </row>
    <row r="44" spans="1:66" ht="21" customHeight="1" x14ac:dyDescent="0.25">
      <c r="A44" s="235"/>
      <c r="B44" s="288" t="s">
        <v>117</v>
      </c>
      <c r="C44" s="235"/>
      <c r="D44" s="267" t="s">
        <v>228</v>
      </c>
      <c r="E44" s="268" t="s">
        <v>71</v>
      </c>
      <c r="F44" s="286" t="s">
        <v>98</v>
      </c>
      <c r="G44" s="132" t="s">
        <v>239</v>
      </c>
      <c r="H44" s="297" t="s">
        <v>796</v>
      </c>
      <c r="I44" s="270" t="s">
        <v>227</v>
      </c>
      <c r="J44" s="271" t="s">
        <v>74</v>
      </c>
      <c r="K44" s="272">
        <v>272.95</v>
      </c>
      <c r="L44" s="272">
        <v>312</v>
      </c>
      <c r="M44" s="273" t="s">
        <v>94</v>
      </c>
      <c r="N44" s="274" t="s">
        <v>77</v>
      </c>
      <c r="O44" s="273" t="s">
        <v>78</v>
      </c>
      <c r="P44" s="274" t="s">
        <v>159</v>
      </c>
      <c r="Q44" s="273" t="s">
        <v>80</v>
      </c>
      <c r="R44" s="274" t="s">
        <v>81</v>
      </c>
      <c r="S44" s="273" t="s">
        <v>82</v>
      </c>
      <c r="T44" s="274" t="s">
        <v>103</v>
      </c>
      <c r="U44" s="276">
        <v>0.72</v>
      </c>
      <c r="V44" s="277">
        <v>0.86</v>
      </c>
      <c r="W44" s="276"/>
      <c r="X44" s="277"/>
      <c r="Y44" s="290" t="s">
        <v>84</v>
      </c>
      <c r="Z44" s="279" t="s">
        <v>85</v>
      </c>
      <c r="AA44" s="280" t="s">
        <v>85</v>
      </c>
      <c r="AB44" s="281" t="s">
        <v>81</v>
      </c>
      <c r="AC44" s="280" t="s">
        <v>81</v>
      </c>
      <c r="AD44" s="281" t="s">
        <v>81</v>
      </c>
      <c r="AE44" s="280" t="s">
        <v>81</v>
      </c>
      <c r="AF44" s="281" t="s">
        <v>81</v>
      </c>
      <c r="AG44" s="280" t="s">
        <v>85</v>
      </c>
      <c r="AH44" s="279">
        <v>3</v>
      </c>
      <c r="AI44" s="280" t="s">
        <v>85</v>
      </c>
      <c r="AJ44" s="281" t="s">
        <v>85</v>
      </c>
      <c r="AK44" s="280" t="s">
        <v>81</v>
      </c>
      <c r="AL44" s="281" t="s">
        <v>85</v>
      </c>
      <c r="AM44" s="280" t="s">
        <v>85</v>
      </c>
      <c r="AN44" s="281" t="s">
        <v>85</v>
      </c>
      <c r="AO44" s="280" t="s">
        <v>85</v>
      </c>
      <c r="AP44" s="281" t="s">
        <v>85</v>
      </c>
      <c r="AQ44" s="280" t="s">
        <v>81</v>
      </c>
      <c r="AR44" s="281" t="s">
        <v>81</v>
      </c>
      <c r="AS44" s="280" t="s">
        <v>81</v>
      </c>
      <c r="AT44" s="281" t="s">
        <v>85</v>
      </c>
      <c r="AU44" s="280" t="s">
        <v>81</v>
      </c>
      <c r="AV44" s="281" t="s">
        <v>81</v>
      </c>
      <c r="AW44" s="280" t="s">
        <v>85</v>
      </c>
      <c r="AX44" s="281" t="s">
        <v>81</v>
      </c>
      <c r="AY44" s="280" t="s">
        <v>85</v>
      </c>
      <c r="AZ44" s="281" t="s">
        <v>85</v>
      </c>
      <c r="BA44" s="280" t="s">
        <v>85</v>
      </c>
      <c r="BB44" s="281" t="s">
        <v>81</v>
      </c>
      <c r="BC44" s="280" t="s">
        <v>85</v>
      </c>
      <c r="BD44" s="281" t="s">
        <v>85</v>
      </c>
      <c r="BE44" s="280" t="s">
        <v>81</v>
      </c>
      <c r="BF44" s="282" t="s">
        <v>86</v>
      </c>
      <c r="BG44" s="166" t="s">
        <v>75</v>
      </c>
      <c r="BH44" s="283">
        <v>43934</v>
      </c>
      <c r="BI44" s="283">
        <v>43990</v>
      </c>
      <c r="BJ44" s="174">
        <v>194778249485</v>
      </c>
      <c r="BK44" s="132" t="s">
        <v>88</v>
      </c>
      <c r="BL44" s="151" t="s">
        <v>236</v>
      </c>
      <c r="BM44" s="166">
        <v>56</v>
      </c>
      <c r="BN44" s="264">
        <v>53</v>
      </c>
    </row>
    <row r="45" spans="1:66" ht="21" customHeight="1" x14ac:dyDescent="0.25">
      <c r="A45" s="235"/>
      <c r="B45" s="288" t="s">
        <v>117</v>
      </c>
      <c r="C45" s="235"/>
      <c r="D45" s="267" t="s">
        <v>228</v>
      </c>
      <c r="E45" s="268" t="s">
        <v>241</v>
      </c>
      <c r="F45" s="286" t="s">
        <v>98</v>
      </c>
      <c r="G45" s="132" t="s">
        <v>242</v>
      </c>
      <c r="H45" s="270" t="s">
        <v>243</v>
      </c>
      <c r="I45" s="270" t="s">
        <v>227</v>
      </c>
      <c r="J45" s="271" t="s">
        <v>74</v>
      </c>
      <c r="K45" s="272">
        <v>323.42</v>
      </c>
      <c r="L45" s="272">
        <v>369.41176470588238</v>
      </c>
      <c r="M45" s="273" t="s">
        <v>101</v>
      </c>
      <c r="N45" s="274" t="s">
        <v>106</v>
      </c>
      <c r="O45" s="273" t="s">
        <v>735</v>
      </c>
      <c r="P45" s="274" t="s">
        <v>102</v>
      </c>
      <c r="Q45" s="273" t="s">
        <v>80</v>
      </c>
      <c r="R45" s="274" t="s">
        <v>81</v>
      </c>
      <c r="S45" s="273" t="s">
        <v>108</v>
      </c>
      <c r="T45" s="274" t="s">
        <v>103</v>
      </c>
      <c r="U45" s="276">
        <v>0.72</v>
      </c>
      <c r="V45" s="277">
        <v>0.86</v>
      </c>
      <c r="W45" s="276"/>
      <c r="X45" s="277"/>
      <c r="Y45" s="278" t="s">
        <v>84</v>
      </c>
      <c r="Z45" s="279" t="s">
        <v>81</v>
      </c>
      <c r="AA45" s="280" t="s">
        <v>81</v>
      </c>
      <c r="AB45" s="281" t="s">
        <v>81</v>
      </c>
      <c r="AC45" s="280" t="s">
        <v>81</v>
      </c>
      <c r="AD45" s="281" t="s">
        <v>81</v>
      </c>
      <c r="AE45" s="280" t="s">
        <v>81</v>
      </c>
      <c r="AF45" s="281" t="s">
        <v>81</v>
      </c>
      <c r="AG45" s="280" t="s">
        <v>85</v>
      </c>
      <c r="AH45" s="279">
        <v>3</v>
      </c>
      <c r="AI45" s="280" t="s">
        <v>85</v>
      </c>
      <c r="AJ45" s="281" t="s">
        <v>85</v>
      </c>
      <c r="AK45" s="280" t="s">
        <v>81</v>
      </c>
      <c r="AL45" s="281" t="s">
        <v>85</v>
      </c>
      <c r="AM45" s="280" t="s">
        <v>85</v>
      </c>
      <c r="AN45" s="281" t="s">
        <v>85</v>
      </c>
      <c r="AO45" s="280" t="s">
        <v>85</v>
      </c>
      <c r="AP45" s="281" t="s">
        <v>85</v>
      </c>
      <c r="AQ45" s="280" t="s">
        <v>81</v>
      </c>
      <c r="AR45" s="281" t="s">
        <v>81</v>
      </c>
      <c r="AS45" s="280" t="s">
        <v>85</v>
      </c>
      <c r="AT45" s="281" t="s">
        <v>85</v>
      </c>
      <c r="AU45" s="280" t="s">
        <v>81</v>
      </c>
      <c r="AV45" s="281" t="s">
        <v>81</v>
      </c>
      <c r="AW45" s="280" t="s">
        <v>85</v>
      </c>
      <c r="AX45" s="281" t="s">
        <v>81</v>
      </c>
      <c r="AY45" s="280" t="s">
        <v>85</v>
      </c>
      <c r="AZ45" s="281" t="s">
        <v>85</v>
      </c>
      <c r="BA45" s="280" t="s">
        <v>85</v>
      </c>
      <c r="BB45" s="281" t="s">
        <v>81</v>
      </c>
      <c r="BC45" s="280" t="s">
        <v>81</v>
      </c>
      <c r="BD45" s="281" t="s">
        <v>81</v>
      </c>
      <c r="BE45" s="280" t="s">
        <v>85</v>
      </c>
      <c r="BF45" s="282" t="s">
        <v>175</v>
      </c>
      <c r="BG45" s="166" t="s">
        <v>244</v>
      </c>
      <c r="BH45" s="283">
        <v>43962</v>
      </c>
      <c r="BI45" s="283">
        <v>44025</v>
      </c>
      <c r="BJ45" s="174">
        <v>195042227864</v>
      </c>
      <c r="BK45" s="132" t="s">
        <v>88</v>
      </c>
      <c r="BL45" s="151" t="s">
        <v>245</v>
      </c>
      <c r="BM45" s="166">
        <v>56</v>
      </c>
      <c r="BN45" s="264">
        <v>54</v>
      </c>
    </row>
    <row r="46" spans="1:66" ht="20.25" customHeight="1" x14ac:dyDescent="0.25">
      <c r="A46" s="250"/>
      <c r="B46" s="250"/>
      <c r="C46" s="250"/>
      <c r="D46" s="250"/>
      <c r="E46" s="250"/>
      <c r="F46" s="250"/>
      <c r="G46" s="258" t="s">
        <v>246</v>
      </c>
      <c r="H46" s="250"/>
      <c r="I46" s="250"/>
      <c r="J46" s="250"/>
      <c r="K46" s="259"/>
      <c r="L46" s="259"/>
      <c r="M46" s="287"/>
      <c r="N46" s="287"/>
      <c r="O46" s="287"/>
      <c r="P46" s="287"/>
      <c r="Q46" s="287"/>
      <c r="R46" s="287"/>
      <c r="S46" s="287"/>
      <c r="T46" s="287"/>
      <c r="U46" s="287"/>
      <c r="V46" s="287"/>
      <c r="W46" s="287"/>
      <c r="X46" s="287"/>
      <c r="Y46" s="287"/>
      <c r="Z46" s="287"/>
      <c r="AA46" s="287"/>
      <c r="AB46" s="287"/>
      <c r="AC46" s="287"/>
      <c r="AD46" s="287"/>
      <c r="AE46" s="294"/>
      <c r="AF46" s="294"/>
      <c r="AG46" s="295"/>
      <c r="AH46" s="294"/>
      <c r="AI46" s="294"/>
      <c r="AJ46" s="294"/>
      <c r="AK46" s="295"/>
      <c r="AL46" s="294"/>
      <c r="AM46" s="294"/>
      <c r="AN46" s="294"/>
      <c r="AO46" s="294"/>
      <c r="AP46" s="295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5"/>
      <c r="BC46" s="294"/>
      <c r="BD46" s="294"/>
      <c r="BE46" s="295"/>
      <c r="BF46" s="294"/>
      <c r="BG46" s="294"/>
      <c r="BH46" s="250"/>
      <c r="BI46" s="250"/>
      <c r="BJ46" s="148"/>
      <c r="BK46" s="116"/>
      <c r="BL46" s="116"/>
      <c r="BM46" s="116"/>
      <c r="BN46" s="264">
        <v>55</v>
      </c>
    </row>
    <row r="47" spans="1:66" ht="21" customHeight="1" x14ac:dyDescent="0.25">
      <c r="A47" s="235"/>
      <c r="B47" s="291" t="s">
        <v>139</v>
      </c>
      <c r="C47" s="235"/>
      <c r="D47" s="267" t="s">
        <v>70</v>
      </c>
      <c r="E47" s="268" t="s">
        <v>71</v>
      </c>
      <c r="F47" s="286" t="s">
        <v>98</v>
      </c>
      <c r="G47" s="132" t="s">
        <v>247</v>
      </c>
      <c r="H47" s="270" t="s">
        <v>248</v>
      </c>
      <c r="I47" s="270" t="s">
        <v>246</v>
      </c>
      <c r="J47" s="271" t="s">
        <v>74</v>
      </c>
      <c r="K47" s="272">
        <v>206</v>
      </c>
      <c r="L47" s="272">
        <v>235</v>
      </c>
      <c r="M47" s="273" t="s">
        <v>249</v>
      </c>
      <c r="N47" s="274" t="s">
        <v>77</v>
      </c>
      <c r="O47" s="273" t="s">
        <v>78</v>
      </c>
      <c r="P47" s="274" t="s">
        <v>102</v>
      </c>
      <c r="Q47" s="273" t="s">
        <v>80</v>
      </c>
      <c r="R47" s="274" t="s">
        <v>81</v>
      </c>
      <c r="S47" s="273" t="s">
        <v>250</v>
      </c>
      <c r="T47" s="274" t="s">
        <v>251</v>
      </c>
      <c r="U47" s="276">
        <v>0.72</v>
      </c>
      <c r="V47" s="277" t="s">
        <v>75</v>
      </c>
      <c r="W47" s="276"/>
      <c r="X47" s="277"/>
      <c r="Y47" s="278" t="s">
        <v>84</v>
      </c>
      <c r="Z47" s="279" t="s">
        <v>81</v>
      </c>
      <c r="AA47" s="280" t="s">
        <v>85</v>
      </c>
      <c r="AB47" s="281" t="s">
        <v>81</v>
      </c>
      <c r="AC47" s="280" t="s">
        <v>81</v>
      </c>
      <c r="AD47" s="281" t="s">
        <v>81</v>
      </c>
      <c r="AE47" s="280" t="s">
        <v>81</v>
      </c>
      <c r="AF47" s="281" t="s">
        <v>81</v>
      </c>
      <c r="AG47" s="280" t="s">
        <v>81</v>
      </c>
      <c r="AH47" s="279" t="s">
        <v>81</v>
      </c>
      <c r="AI47" s="280" t="s">
        <v>81</v>
      </c>
      <c r="AJ47" s="281" t="s">
        <v>85</v>
      </c>
      <c r="AK47" s="280" t="s">
        <v>81</v>
      </c>
      <c r="AL47" s="281" t="s">
        <v>85</v>
      </c>
      <c r="AM47" s="280" t="s">
        <v>85</v>
      </c>
      <c r="AN47" s="281" t="s">
        <v>81</v>
      </c>
      <c r="AO47" s="280" t="s">
        <v>81</v>
      </c>
      <c r="AP47" s="281" t="s">
        <v>81</v>
      </c>
      <c r="AQ47" s="280" t="s">
        <v>81</v>
      </c>
      <c r="AR47" s="281" t="s">
        <v>81</v>
      </c>
      <c r="AS47" s="280" t="s">
        <v>81</v>
      </c>
      <c r="AT47" s="281" t="s">
        <v>85</v>
      </c>
      <c r="AU47" s="280" t="s">
        <v>81</v>
      </c>
      <c r="AV47" s="281" t="s">
        <v>85</v>
      </c>
      <c r="AW47" s="280" t="s">
        <v>81</v>
      </c>
      <c r="AX47" s="281" t="s">
        <v>81</v>
      </c>
      <c r="AY47" s="280" t="s">
        <v>81</v>
      </c>
      <c r="AZ47" s="281" t="s">
        <v>81</v>
      </c>
      <c r="BA47" s="280" t="s">
        <v>81</v>
      </c>
      <c r="BB47" s="281" t="s">
        <v>81</v>
      </c>
      <c r="BC47" s="280" t="s">
        <v>85</v>
      </c>
      <c r="BD47" s="281" t="s">
        <v>85</v>
      </c>
      <c r="BE47" s="280"/>
      <c r="BF47" s="282" t="s">
        <v>252</v>
      </c>
      <c r="BG47" s="151" t="s">
        <v>75</v>
      </c>
      <c r="BH47" s="283">
        <v>43613</v>
      </c>
      <c r="BI47" s="283">
        <v>43627</v>
      </c>
      <c r="BJ47" s="174">
        <v>193386077527</v>
      </c>
      <c r="BK47" s="132" t="s">
        <v>88</v>
      </c>
      <c r="BL47" s="151" t="s">
        <v>253</v>
      </c>
      <c r="BM47" s="151">
        <v>48</v>
      </c>
      <c r="BN47" s="264">
        <v>56</v>
      </c>
    </row>
    <row r="48" spans="1:66" ht="21" customHeight="1" thickBot="1" x14ac:dyDescent="0.3">
      <c r="A48" s="235"/>
      <c r="B48" s="289" t="s">
        <v>122</v>
      </c>
      <c r="C48" s="235"/>
      <c r="D48" s="267" t="s">
        <v>70</v>
      </c>
      <c r="E48" s="268" t="s">
        <v>71</v>
      </c>
      <c r="F48" s="286" t="s">
        <v>98</v>
      </c>
      <c r="G48" s="132" t="s">
        <v>254</v>
      </c>
      <c r="H48" s="270" t="s">
        <v>255</v>
      </c>
      <c r="I48" s="270" t="s">
        <v>246</v>
      </c>
      <c r="J48" s="271" t="s">
        <v>74</v>
      </c>
      <c r="K48" s="272">
        <v>293.55</v>
      </c>
      <c r="L48" s="272">
        <v>335.29411764705884</v>
      </c>
      <c r="M48" s="273" t="s">
        <v>249</v>
      </c>
      <c r="N48" s="274" t="s">
        <v>77</v>
      </c>
      <c r="O48" s="273" t="s">
        <v>78</v>
      </c>
      <c r="P48" s="274" t="s">
        <v>102</v>
      </c>
      <c r="Q48" s="273" t="s">
        <v>80</v>
      </c>
      <c r="R48" s="274" t="s">
        <v>81</v>
      </c>
      <c r="S48" s="273" t="s">
        <v>256</v>
      </c>
      <c r="T48" s="274" t="s">
        <v>251</v>
      </c>
      <c r="U48" s="276">
        <v>0.72</v>
      </c>
      <c r="V48" s="277" t="s">
        <v>75</v>
      </c>
      <c r="W48" s="276"/>
      <c r="X48" s="277"/>
      <c r="Y48" s="278" t="s">
        <v>84</v>
      </c>
      <c r="Z48" s="279" t="s">
        <v>81</v>
      </c>
      <c r="AA48" s="280" t="s">
        <v>85</v>
      </c>
      <c r="AB48" s="281" t="s">
        <v>81</v>
      </c>
      <c r="AC48" s="280" t="s">
        <v>81</v>
      </c>
      <c r="AD48" s="281" t="s">
        <v>81</v>
      </c>
      <c r="AE48" s="280" t="s">
        <v>81</v>
      </c>
      <c r="AF48" s="281" t="s">
        <v>81</v>
      </c>
      <c r="AG48" s="280" t="s">
        <v>81</v>
      </c>
      <c r="AH48" s="279" t="s">
        <v>81</v>
      </c>
      <c r="AI48" s="280" t="s">
        <v>81</v>
      </c>
      <c r="AJ48" s="281" t="s">
        <v>85</v>
      </c>
      <c r="AK48" s="280" t="s">
        <v>81</v>
      </c>
      <c r="AL48" s="281" t="s">
        <v>85</v>
      </c>
      <c r="AM48" s="280" t="s">
        <v>85</v>
      </c>
      <c r="AN48" s="281" t="s">
        <v>81</v>
      </c>
      <c r="AO48" s="280" t="s">
        <v>81</v>
      </c>
      <c r="AP48" s="281" t="s">
        <v>81</v>
      </c>
      <c r="AQ48" s="280" t="s">
        <v>81</v>
      </c>
      <c r="AR48" s="281" t="s">
        <v>81</v>
      </c>
      <c r="AS48" s="280" t="s">
        <v>81</v>
      </c>
      <c r="AT48" s="281" t="s">
        <v>85</v>
      </c>
      <c r="AU48" s="280" t="s">
        <v>81</v>
      </c>
      <c r="AV48" s="281" t="s">
        <v>85</v>
      </c>
      <c r="AW48" s="280" t="s">
        <v>81</v>
      </c>
      <c r="AX48" s="281" t="s">
        <v>81</v>
      </c>
      <c r="AY48" s="280" t="s">
        <v>81</v>
      </c>
      <c r="AZ48" s="281" t="s">
        <v>81</v>
      </c>
      <c r="BA48" s="280" t="s">
        <v>81</v>
      </c>
      <c r="BB48" s="281" t="s">
        <v>81</v>
      </c>
      <c r="BC48" s="280" t="s">
        <v>85</v>
      </c>
      <c r="BD48" s="281" t="s">
        <v>85</v>
      </c>
      <c r="BE48" s="280" t="s">
        <v>81</v>
      </c>
      <c r="BF48" s="282" t="s">
        <v>115</v>
      </c>
      <c r="BG48" s="166" t="s">
        <v>75</v>
      </c>
      <c r="BH48" s="283">
        <v>43971</v>
      </c>
      <c r="BI48" s="283">
        <v>44028</v>
      </c>
      <c r="BJ48" s="174">
        <v>195042391596</v>
      </c>
      <c r="BK48" s="132" t="s">
        <v>88</v>
      </c>
      <c r="BL48" s="151" t="s">
        <v>257</v>
      </c>
      <c r="BM48" s="151">
        <v>32</v>
      </c>
      <c r="BN48" s="264">
        <v>57</v>
      </c>
    </row>
    <row r="49" spans="1:66" ht="21" customHeight="1" thickBot="1" x14ac:dyDescent="0.3">
      <c r="A49" s="235"/>
      <c r="B49" s="289" t="s">
        <v>122</v>
      </c>
      <c r="C49" s="292" t="s">
        <v>143</v>
      </c>
      <c r="D49" s="267" t="s">
        <v>70</v>
      </c>
      <c r="E49" s="268" t="s">
        <v>71</v>
      </c>
      <c r="F49" s="286" t="s">
        <v>98</v>
      </c>
      <c r="G49" s="132" t="s">
        <v>258</v>
      </c>
      <c r="H49" s="270" t="s">
        <v>259</v>
      </c>
      <c r="I49" s="270" t="s">
        <v>246</v>
      </c>
      <c r="J49" s="271" t="s">
        <v>74</v>
      </c>
      <c r="K49" s="272">
        <v>211.15</v>
      </c>
      <c r="L49" s="272">
        <v>241.1764705882353</v>
      </c>
      <c r="M49" s="273" t="s">
        <v>260</v>
      </c>
      <c r="N49" s="274" t="s">
        <v>77</v>
      </c>
      <c r="O49" s="273" t="s">
        <v>78</v>
      </c>
      <c r="P49" s="274" t="s">
        <v>102</v>
      </c>
      <c r="Q49" s="273" t="s">
        <v>80</v>
      </c>
      <c r="R49" s="274" t="s">
        <v>81</v>
      </c>
      <c r="S49" s="273" t="s">
        <v>256</v>
      </c>
      <c r="T49" s="274" t="s">
        <v>251</v>
      </c>
      <c r="U49" s="276">
        <v>0.45</v>
      </c>
      <c r="V49" s="277" t="s">
        <v>75</v>
      </c>
      <c r="W49" s="276"/>
      <c r="X49" s="277"/>
      <c r="Y49" s="278" t="s">
        <v>84</v>
      </c>
      <c r="Z49" s="279" t="s">
        <v>81</v>
      </c>
      <c r="AA49" s="280" t="s">
        <v>81</v>
      </c>
      <c r="AB49" s="281" t="s">
        <v>81</v>
      </c>
      <c r="AC49" s="280" t="s">
        <v>81</v>
      </c>
      <c r="AD49" s="281" t="s">
        <v>81</v>
      </c>
      <c r="AE49" s="280" t="s">
        <v>81</v>
      </c>
      <c r="AF49" s="281" t="s">
        <v>81</v>
      </c>
      <c r="AG49" s="280" t="s">
        <v>81</v>
      </c>
      <c r="AH49" s="279" t="s">
        <v>81</v>
      </c>
      <c r="AI49" s="280" t="s">
        <v>81</v>
      </c>
      <c r="AJ49" s="281" t="s">
        <v>85</v>
      </c>
      <c r="AK49" s="280" t="s">
        <v>81</v>
      </c>
      <c r="AL49" s="281" t="s">
        <v>85</v>
      </c>
      <c r="AM49" s="280" t="s">
        <v>85</v>
      </c>
      <c r="AN49" s="281" t="s">
        <v>81</v>
      </c>
      <c r="AO49" s="280" t="s">
        <v>81</v>
      </c>
      <c r="AP49" s="281" t="s">
        <v>81</v>
      </c>
      <c r="AQ49" s="280" t="s">
        <v>81</v>
      </c>
      <c r="AR49" s="281" t="s">
        <v>81</v>
      </c>
      <c r="AS49" s="280" t="s">
        <v>81</v>
      </c>
      <c r="AT49" s="281" t="s">
        <v>85</v>
      </c>
      <c r="AU49" s="280" t="s">
        <v>81</v>
      </c>
      <c r="AV49" s="281" t="s">
        <v>85</v>
      </c>
      <c r="AW49" s="280" t="s">
        <v>81</v>
      </c>
      <c r="AX49" s="281" t="s">
        <v>81</v>
      </c>
      <c r="AY49" s="280" t="s">
        <v>81</v>
      </c>
      <c r="AZ49" s="281" t="s">
        <v>81</v>
      </c>
      <c r="BA49" s="280" t="s">
        <v>81</v>
      </c>
      <c r="BB49" s="281" t="s">
        <v>81</v>
      </c>
      <c r="BC49" s="280" t="s">
        <v>85</v>
      </c>
      <c r="BD49" s="281" t="s">
        <v>85</v>
      </c>
      <c r="BE49" s="280" t="s">
        <v>81</v>
      </c>
      <c r="BF49" s="282" t="s">
        <v>115</v>
      </c>
      <c r="BG49" s="166" t="s">
        <v>75</v>
      </c>
      <c r="BH49" s="283">
        <v>44257</v>
      </c>
      <c r="BI49" s="283">
        <v>44316</v>
      </c>
      <c r="BJ49" s="174" t="s">
        <v>697</v>
      </c>
      <c r="BK49" s="132" t="s">
        <v>88</v>
      </c>
      <c r="BL49" s="151" t="s">
        <v>261</v>
      </c>
      <c r="BM49" s="151">
        <v>32</v>
      </c>
      <c r="BN49" s="264">
        <v>58</v>
      </c>
    </row>
  </sheetData>
  <autoFilter ref="B4:BN49" xr:uid="{E5E69437-7D93-4776-BD33-7F26918471FC}"/>
  <mergeCells count="8">
    <mergeCell ref="AQ3:BB3"/>
    <mergeCell ref="BC3:BE3"/>
    <mergeCell ref="M3:R3"/>
    <mergeCell ref="S3:Y3"/>
    <mergeCell ref="Z3:AB3"/>
    <mergeCell ref="AC3:AG3"/>
    <mergeCell ref="AH3:AK3"/>
    <mergeCell ref="AL3:AP3"/>
  </mergeCells>
  <conditionalFormatting sqref="J17:J19 J47:J48 J10:J11 J42:J45 J30 J24:J28 J32:J33 J21:J22 J35:J36">
    <cfRule type="cellIs" dxfId="300" priority="900" operator="equal">
      <formula>"Ongoing"</formula>
    </cfRule>
    <cfRule type="cellIs" dxfId="299" priority="901" operator="equal">
      <formula>"New"</formula>
    </cfRule>
  </conditionalFormatting>
  <conditionalFormatting sqref="G40 G6:G7 G21:G23 G13:G15 G30:G31">
    <cfRule type="cellIs" priority="899" stopIfTrue="1" operator="equal">
      <formula>"DUMMY"</formula>
    </cfRule>
  </conditionalFormatting>
  <conditionalFormatting sqref="G33:G36">
    <cfRule type="cellIs" priority="892" stopIfTrue="1" operator="equal">
      <formula>"DUMMY"</formula>
    </cfRule>
  </conditionalFormatting>
  <conditionalFormatting sqref="G33:G36">
    <cfRule type="duplicateValues" dxfId="298" priority="893"/>
  </conditionalFormatting>
  <conditionalFormatting sqref="G19:G20">
    <cfRule type="cellIs" priority="888" stopIfTrue="1" operator="equal">
      <formula>"DUMMY"</formula>
    </cfRule>
  </conditionalFormatting>
  <conditionalFormatting sqref="G19:G20">
    <cfRule type="duplicateValues" dxfId="297" priority="889"/>
  </conditionalFormatting>
  <conditionalFormatting sqref="G27:G28">
    <cfRule type="cellIs" priority="884" stopIfTrue="1" operator="equal">
      <formula>"DUMMY"</formula>
    </cfRule>
  </conditionalFormatting>
  <conditionalFormatting sqref="G27:G28">
    <cfRule type="duplicateValues" dxfId="296" priority="885"/>
  </conditionalFormatting>
  <conditionalFormatting sqref="G48:G49">
    <cfRule type="cellIs" priority="883" stopIfTrue="1" operator="equal">
      <formula>"DUMMY"</formula>
    </cfRule>
  </conditionalFormatting>
  <conditionalFormatting sqref="G12">
    <cfRule type="cellIs" priority="881" stopIfTrue="1" operator="equal">
      <formula>"DUMMY"</formula>
    </cfRule>
  </conditionalFormatting>
  <conditionalFormatting sqref="G12">
    <cfRule type="duplicateValues" dxfId="295" priority="882"/>
  </conditionalFormatting>
  <conditionalFormatting sqref="J12:J13 K10:L10 K12:L15 K30:L33 K21:L28 X46:BG46 X39:BG39 X29:BG29 K17:L19 L29:V29 L9:Q9 L39:V39 L46:V46 L5:Q5">
    <cfRule type="cellIs" dxfId="294" priority="878" operator="equal">
      <formula>"Last Chance"</formula>
    </cfRule>
    <cfRule type="cellIs" dxfId="293" priority="879" operator="equal">
      <formula>"Ongoing"</formula>
    </cfRule>
    <cfRule type="cellIs" dxfId="292" priority="880" operator="equal">
      <formula>"New"</formula>
    </cfRule>
  </conditionalFormatting>
  <conditionalFormatting sqref="G41">
    <cfRule type="cellIs" priority="876" stopIfTrue="1" operator="equal">
      <formula>"DUMMY"</formula>
    </cfRule>
  </conditionalFormatting>
  <conditionalFormatting sqref="G41">
    <cfRule type="duplicateValues" dxfId="291" priority="877"/>
  </conditionalFormatting>
  <conditionalFormatting sqref="J40:J41">
    <cfRule type="cellIs" dxfId="290" priority="873" operator="equal">
      <formula>"Last Chance"</formula>
    </cfRule>
    <cfRule type="cellIs" dxfId="289" priority="874" operator="equal">
      <formula>"Ongoing"</formula>
    </cfRule>
    <cfRule type="cellIs" dxfId="288" priority="875" operator="equal">
      <formula>"New"</formula>
    </cfRule>
  </conditionalFormatting>
  <conditionalFormatting sqref="G48:G49">
    <cfRule type="duplicateValues" dxfId="287" priority="902"/>
  </conditionalFormatting>
  <conditionalFormatting sqref="J29">
    <cfRule type="cellIs" dxfId="286" priority="867" operator="equal">
      <formula>"Last Chance"</formula>
    </cfRule>
    <cfRule type="cellIs" dxfId="285" priority="868" operator="equal">
      <formula>"Ongoing"</formula>
    </cfRule>
    <cfRule type="cellIs" dxfId="284" priority="869" operator="equal">
      <formula>"New"</formula>
    </cfRule>
  </conditionalFormatting>
  <conditionalFormatting sqref="J9 AG9:BG9">
    <cfRule type="cellIs" dxfId="283" priority="864" operator="equal">
      <formula>"Last Chance"</formula>
    </cfRule>
    <cfRule type="cellIs" dxfId="282" priority="865" operator="equal">
      <formula>"Ongoing"</formula>
    </cfRule>
    <cfRule type="cellIs" dxfId="281" priority="866" operator="equal">
      <formula>"New"</formula>
    </cfRule>
  </conditionalFormatting>
  <conditionalFormatting sqref="G40">
    <cfRule type="duplicateValues" dxfId="280" priority="903"/>
  </conditionalFormatting>
  <conditionalFormatting sqref="J14">
    <cfRule type="cellIs" dxfId="279" priority="855" operator="equal">
      <formula>"Last Chance"</formula>
    </cfRule>
    <cfRule type="cellIs" dxfId="278" priority="856" operator="equal">
      <formula>"Ongoing"</formula>
    </cfRule>
    <cfRule type="cellIs" dxfId="277" priority="857" operator="equal">
      <formula>"New"</formula>
    </cfRule>
  </conditionalFormatting>
  <conditionalFormatting sqref="J31">
    <cfRule type="cellIs" dxfId="276" priority="852" operator="equal">
      <formula>"Last Chance"</formula>
    </cfRule>
    <cfRule type="cellIs" dxfId="275" priority="853" operator="equal">
      <formula>"Ongoing"</formula>
    </cfRule>
    <cfRule type="cellIs" dxfId="274" priority="854" operator="equal">
      <formula>"New"</formula>
    </cfRule>
  </conditionalFormatting>
  <conditionalFormatting sqref="J23">
    <cfRule type="cellIs" dxfId="273" priority="843" operator="equal">
      <formula>"Last Chance"</formula>
    </cfRule>
    <cfRule type="cellIs" dxfId="272" priority="844" operator="equal">
      <formula>"Ongoing"</formula>
    </cfRule>
    <cfRule type="cellIs" dxfId="271" priority="845" operator="equal">
      <formula>"New"</formula>
    </cfRule>
  </conditionalFormatting>
  <conditionalFormatting sqref="L36">
    <cfRule type="cellIs" dxfId="270" priority="834" operator="equal">
      <formula>"Last Chance"</formula>
    </cfRule>
    <cfRule type="cellIs" dxfId="269" priority="835" operator="equal">
      <formula>"Ongoing"</formula>
    </cfRule>
    <cfRule type="cellIs" dxfId="268" priority="836" operator="equal">
      <formula>"New"</formula>
    </cfRule>
  </conditionalFormatting>
  <conditionalFormatting sqref="L41:L45">
    <cfRule type="cellIs" dxfId="267" priority="831" operator="equal">
      <formula>"Last Chance"</formula>
    </cfRule>
    <cfRule type="cellIs" dxfId="266" priority="832" operator="equal">
      <formula>"Ongoing"</formula>
    </cfRule>
    <cfRule type="cellIs" dxfId="265" priority="833" operator="equal">
      <formula>"New"</formula>
    </cfRule>
  </conditionalFormatting>
  <conditionalFormatting sqref="K29">
    <cfRule type="cellIs" dxfId="264" priority="825" operator="equal">
      <formula>"Last Chance"</formula>
    </cfRule>
    <cfRule type="cellIs" dxfId="263" priority="826" operator="equal">
      <formula>"Ongoing"</formula>
    </cfRule>
    <cfRule type="cellIs" dxfId="262" priority="827" operator="equal">
      <formula>"New"</formula>
    </cfRule>
  </conditionalFormatting>
  <conditionalFormatting sqref="K9">
    <cfRule type="cellIs" dxfId="261" priority="822" operator="equal">
      <formula>"Last Chance"</formula>
    </cfRule>
    <cfRule type="cellIs" dxfId="260" priority="823" operator="equal">
      <formula>"Ongoing"</formula>
    </cfRule>
    <cfRule type="cellIs" dxfId="259" priority="824" operator="equal">
      <formula>"New"</formula>
    </cfRule>
  </conditionalFormatting>
  <conditionalFormatting sqref="K39">
    <cfRule type="cellIs" dxfId="258" priority="819" operator="equal">
      <formula>"Last Chance"</formula>
    </cfRule>
    <cfRule type="cellIs" dxfId="257" priority="820" operator="equal">
      <formula>"Ongoing"</formula>
    </cfRule>
    <cfRule type="cellIs" dxfId="256" priority="821" operator="equal">
      <formula>"New"</formula>
    </cfRule>
  </conditionalFormatting>
  <conditionalFormatting sqref="K46">
    <cfRule type="cellIs" dxfId="255" priority="816" operator="equal">
      <formula>"Last Chance"</formula>
    </cfRule>
    <cfRule type="cellIs" dxfId="254" priority="817" operator="equal">
      <formula>"Ongoing"</formula>
    </cfRule>
    <cfRule type="cellIs" dxfId="253" priority="818" operator="equal">
      <formula>"New"</formula>
    </cfRule>
  </conditionalFormatting>
  <conditionalFormatting sqref="K36">
    <cfRule type="cellIs" dxfId="252" priority="810" operator="equal">
      <formula>"Last Chance"</formula>
    </cfRule>
    <cfRule type="cellIs" dxfId="251" priority="811" operator="equal">
      <formula>"Ongoing"</formula>
    </cfRule>
    <cfRule type="cellIs" dxfId="250" priority="812" operator="equal">
      <formula>"New"</formula>
    </cfRule>
  </conditionalFormatting>
  <conditionalFormatting sqref="K41:K45">
    <cfRule type="cellIs" dxfId="249" priority="807" operator="equal">
      <formula>"Last Chance"</formula>
    </cfRule>
    <cfRule type="cellIs" dxfId="248" priority="808" operator="equal">
      <formula>"Ongoing"</formula>
    </cfRule>
    <cfRule type="cellIs" dxfId="247" priority="809" operator="equal">
      <formula>"New"</formula>
    </cfRule>
  </conditionalFormatting>
  <conditionalFormatting sqref="R9:V9 X9:AF9">
    <cfRule type="cellIs" dxfId="246" priority="801" operator="equal">
      <formula>"Last Chance"</formula>
    </cfRule>
    <cfRule type="cellIs" dxfId="245" priority="802" operator="equal">
      <formula>"Ongoing"</formula>
    </cfRule>
    <cfRule type="cellIs" dxfId="244" priority="803" operator="equal">
      <formula>"New"</formula>
    </cfRule>
  </conditionalFormatting>
  <conditionalFormatting sqref="G42:G45 G17:G18 G24:G26 G32 G8 G10:G11 G47">
    <cfRule type="duplicateValues" dxfId="243" priority="905"/>
  </conditionalFormatting>
  <conditionalFormatting sqref="J8">
    <cfRule type="cellIs" dxfId="242" priority="787" operator="equal">
      <formula>"Ongoing"</formula>
    </cfRule>
    <cfRule type="cellIs" dxfId="241" priority="788" operator="equal">
      <formula>"New"</formula>
    </cfRule>
  </conditionalFormatting>
  <conditionalFormatting sqref="J7">
    <cfRule type="cellIs" dxfId="240" priority="785" operator="equal">
      <formula>"Ongoing"</formula>
    </cfRule>
    <cfRule type="cellIs" dxfId="239" priority="786" operator="equal">
      <formula>"New"</formula>
    </cfRule>
  </conditionalFormatting>
  <conditionalFormatting sqref="J6">
    <cfRule type="cellIs" dxfId="238" priority="783" operator="equal">
      <formula>"Ongoing"</formula>
    </cfRule>
    <cfRule type="cellIs" dxfId="237" priority="784" operator="equal">
      <formula>"New"</formula>
    </cfRule>
  </conditionalFormatting>
  <conditionalFormatting sqref="K5">
    <cfRule type="cellIs" dxfId="236" priority="773" operator="equal">
      <formula>"Last Chance"</formula>
    </cfRule>
    <cfRule type="cellIs" dxfId="235" priority="774" operator="equal">
      <formula>"Ongoing"</formula>
    </cfRule>
    <cfRule type="cellIs" dxfId="234" priority="775" operator="equal">
      <formula>"New"</formula>
    </cfRule>
  </conditionalFormatting>
  <conditionalFormatting sqref="J5 S5:BG5">
    <cfRule type="cellIs" dxfId="231" priority="776" operator="equal">
      <formula>"Last Chance"</formula>
    </cfRule>
    <cfRule type="cellIs" dxfId="230" priority="777" operator="equal">
      <formula>"Ongoing"</formula>
    </cfRule>
    <cfRule type="cellIs" dxfId="229" priority="778" operator="equal">
      <formula>"New"</formula>
    </cfRule>
  </conditionalFormatting>
  <conditionalFormatting sqref="R5">
    <cfRule type="cellIs" dxfId="228" priority="770" operator="equal">
      <formula>"Last Chance"</formula>
    </cfRule>
    <cfRule type="cellIs" dxfId="227" priority="771" operator="equal">
      <formula>"Ongoing"</formula>
    </cfRule>
    <cfRule type="cellIs" dxfId="226" priority="772" operator="equal">
      <formula>"New"</formula>
    </cfRule>
  </conditionalFormatting>
  <conditionalFormatting sqref="K35">
    <cfRule type="cellIs" dxfId="207" priority="686" operator="equal">
      <formula>"Last Chance"</formula>
    </cfRule>
    <cfRule type="cellIs" dxfId="206" priority="687" operator="equal">
      <formula>"Ongoing"</formula>
    </cfRule>
    <cfRule type="cellIs" dxfId="205" priority="688" operator="equal">
      <formula>"New"</formula>
    </cfRule>
  </conditionalFormatting>
  <conditionalFormatting sqref="G9">
    <cfRule type="duplicateValues" dxfId="204" priority="733"/>
  </conditionalFormatting>
  <conditionalFormatting sqref="G5">
    <cfRule type="duplicateValues" dxfId="203" priority="731"/>
  </conditionalFormatting>
  <conditionalFormatting sqref="G29">
    <cfRule type="duplicateValues" dxfId="202" priority="730"/>
  </conditionalFormatting>
  <conditionalFormatting sqref="G39">
    <cfRule type="duplicateValues" dxfId="201" priority="729"/>
  </conditionalFormatting>
  <conditionalFormatting sqref="G46">
    <cfRule type="duplicateValues" dxfId="200" priority="728"/>
  </conditionalFormatting>
  <conditionalFormatting sqref="G6:G7">
    <cfRule type="duplicateValues" dxfId="199" priority="906"/>
  </conditionalFormatting>
  <conditionalFormatting sqref="L35">
    <cfRule type="cellIs" dxfId="198" priority="689" operator="equal">
      <formula>"Ongoing"</formula>
    </cfRule>
    <cfRule type="cellIs" dxfId="197" priority="690" operator="equal">
      <formula>"New"</formula>
    </cfRule>
  </conditionalFormatting>
  <conditionalFormatting sqref="K47">
    <cfRule type="cellIs" dxfId="196" priority="650" operator="equal">
      <formula>"Last Chance"</formula>
    </cfRule>
    <cfRule type="cellIs" dxfId="195" priority="651" operator="equal">
      <formula>"Ongoing"</formula>
    </cfRule>
    <cfRule type="cellIs" dxfId="194" priority="652" operator="equal">
      <formula>"New"</formula>
    </cfRule>
  </conditionalFormatting>
  <conditionalFormatting sqref="L47">
    <cfRule type="cellIs" dxfId="193" priority="653" operator="equal">
      <formula>"Last Chance"</formula>
    </cfRule>
    <cfRule type="cellIs" dxfId="192" priority="654" operator="equal">
      <formula>"Ongoing"</formula>
    </cfRule>
    <cfRule type="cellIs" dxfId="191" priority="655" operator="equal">
      <formula>"New"</formula>
    </cfRule>
  </conditionalFormatting>
  <conditionalFormatting sqref="L37">
    <cfRule type="cellIs" dxfId="186" priority="610" operator="equal">
      <formula>"Last Chance"</formula>
    </cfRule>
    <cfRule type="cellIs" dxfId="185" priority="611" operator="equal">
      <formula>"Ongoing"</formula>
    </cfRule>
    <cfRule type="cellIs" dxfId="184" priority="612" operator="equal">
      <formula>"New"</formula>
    </cfRule>
  </conditionalFormatting>
  <conditionalFormatting sqref="K37">
    <cfRule type="cellIs" dxfId="183" priority="607" operator="equal">
      <formula>"Last Chance"</formula>
    </cfRule>
    <cfRule type="cellIs" dxfId="182" priority="608" operator="equal">
      <formula>"Ongoing"</formula>
    </cfRule>
    <cfRule type="cellIs" dxfId="181" priority="609" operator="equal">
      <formula>"New"</formula>
    </cfRule>
  </conditionalFormatting>
  <conditionalFormatting sqref="L38">
    <cfRule type="cellIs" dxfId="178" priority="602" operator="equal">
      <formula>"Last Chance"</formula>
    </cfRule>
    <cfRule type="cellIs" dxfId="177" priority="603" operator="equal">
      <formula>"Ongoing"</formula>
    </cfRule>
    <cfRule type="cellIs" dxfId="176" priority="604" operator="equal">
      <formula>"New"</formula>
    </cfRule>
  </conditionalFormatting>
  <conditionalFormatting sqref="K38">
    <cfRule type="cellIs" dxfId="175" priority="599" operator="equal">
      <formula>"Last Chance"</formula>
    </cfRule>
    <cfRule type="cellIs" dxfId="174" priority="600" operator="equal">
      <formula>"Ongoing"</formula>
    </cfRule>
    <cfRule type="cellIs" dxfId="173" priority="601" operator="equal">
      <formula>"New"</formula>
    </cfRule>
  </conditionalFormatting>
  <conditionalFormatting sqref="L34">
    <cfRule type="cellIs" dxfId="172" priority="590" operator="equal">
      <formula>"Last Chance"</formula>
    </cfRule>
    <cfRule type="cellIs" dxfId="171" priority="591" operator="equal">
      <formula>"Ongoing"</formula>
    </cfRule>
    <cfRule type="cellIs" dxfId="170" priority="592" operator="equal">
      <formula>"New"</formula>
    </cfRule>
  </conditionalFormatting>
  <conditionalFormatting sqref="K34">
    <cfRule type="cellIs" dxfId="169" priority="587" operator="equal">
      <formula>"Last Chance"</formula>
    </cfRule>
    <cfRule type="cellIs" dxfId="168" priority="588" operator="equal">
      <formula>"Ongoing"</formula>
    </cfRule>
    <cfRule type="cellIs" dxfId="167" priority="589" operator="equal">
      <formula>"New"</formula>
    </cfRule>
  </conditionalFormatting>
  <conditionalFormatting sqref="G21:G23">
    <cfRule type="duplicateValues" dxfId="166" priority="913"/>
  </conditionalFormatting>
  <conditionalFormatting sqref="L7">
    <cfRule type="cellIs" dxfId="165" priority="401" operator="equal">
      <formula>"Ongoing"</formula>
    </cfRule>
    <cfRule type="cellIs" dxfId="164" priority="402" operator="equal">
      <formula>"New"</formula>
    </cfRule>
  </conditionalFormatting>
  <conditionalFormatting sqref="K7">
    <cfRule type="cellIs" dxfId="163" priority="398" operator="equal">
      <formula>"Last Chance"</formula>
    </cfRule>
    <cfRule type="cellIs" dxfId="162" priority="399" operator="equal">
      <formula>"Ongoing"</formula>
    </cfRule>
    <cfRule type="cellIs" dxfId="161" priority="400" operator="equal">
      <formula>"New"</formula>
    </cfRule>
  </conditionalFormatting>
  <conditionalFormatting sqref="G13:G15">
    <cfRule type="duplicateValues" dxfId="160" priority="940"/>
  </conditionalFormatting>
  <conditionalFormatting sqref="J20">
    <cfRule type="cellIs" dxfId="159" priority="352" operator="equal">
      <formula>"Ongoing"</formula>
    </cfRule>
    <cfRule type="cellIs" dxfId="158" priority="353" operator="equal">
      <formula>"New"</formula>
    </cfRule>
  </conditionalFormatting>
  <conditionalFormatting sqref="J37">
    <cfRule type="cellIs" dxfId="157" priority="350" operator="equal">
      <formula>"Ongoing"</formula>
    </cfRule>
    <cfRule type="cellIs" dxfId="156" priority="351" operator="equal">
      <formula>"New"</formula>
    </cfRule>
  </conditionalFormatting>
  <conditionalFormatting sqref="J38">
    <cfRule type="cellIs" dxfId="155" priority="348" operator="equal">
      <formula>"Ongoing"</formula>
    </cfRule>
    <cfRule type="cellIs" dxfId="154" priority="349" operator="equal">
      <formula>"New"</formula>
    </cfRule>
  </conditionalFormatting>
  <conditionalFormatting sqref="J49">
    <cfRule type="cellIs" dxfId="153" priority="319" operator="equal">
      <formula>"Ongoing"</formula>
    </cfRule>
    <cfRule type="cellIs" dxfId="152" priority="320" operator="equal">
      <formula>"New"</formula>
    </cfRule>
  </conditionalFormatting>
  <conditionalFormatting sqref="K11:L11">
    <cfRule type="cellIs" dxfId="149" priority="311" operator="equal">
      <formula>"Last Chance"</formula>
    </cfRule>
    <cfRule type="cellIs" dxfId="148" priority="312" operator="equal">
      <formula>"Ongoing"</formula>
    </cfRule>
    <cfRule type="cellIs" dxfId="147" priority="313" operator="equal">
      <formula>"New"</formula>
    </cfRule>
  </conditionalFormatting>
  <conditionalFormatting sqref="J34">
    <cfRule type="cellIs" dxfId="146" priority="251" operator="equal">
      <formula>"Ongoing"</formula>
    </cfRule>
    <cfRule type="cellIs" dxfId="145" priority="252" operator="equal">
      <formula>"New"</formula>
    </cfRule>
  </conditionalFormatting>
  <conditionalFormatting sqref="J15">
    <cfRule type="cellIs" dxfId="144" priority="249" operator="equal">
      <formula>"Ongoing"</formula>
    </cfRule>
    <cfRule type="cellIs" dxfId="143" priority="250" operator="equal">
      <formula>"New"</formula>
    </cfRule>
  </conditionalFormatting>
  <conditionalFormatting sqref="G30:G31">
    <cfRule type="duplicateValues" dxfId="136" priority="947"/>
  </conditionalFormatting>
  <conditionalFormatting sqref="L6">
    <cfRule type="cellIs" dxfId="135" priority="160" operator="equal">
      <formula>"Ongoing"</formula>
    </cfRule>
    <cfRule type="cellIs" dxfId="134" priority="161" operator="equal">
      <formula>"New"</formula>
    </cfRule>
  </conditionalFormatting>
  <conditionalFormatting sqref="K6">
    <cfRule type="cellIs" dxfId="133" priority="157" operator="equal">
      <formula>"Last Chance"</formula>
    </cfRule>
    <cfRule type="cellIs" dxfId="132" priority="158" operator="equal">
      <formula>"Ongoing"</formula>
    </cfRule>
    <cfRule type="cellIs" dxfId="131" priority="159" operator="equal">
      <formula>"New"</formula>
    </cfRule>
  </conditionalFormatting>
  <conditionalFormatting sqref="L20">
    <cfRule type="cellIs" dxfId="128" priority="148" operator="equal">
      <formula>"Ongoing"</formula>
    </cfRule>
    <cfRule type="cellIs" dxfId="127" priority="149" operator="equal">
      <formula>"New"</formula>
    </cfRule>
  </conditionalFormatting>
  <conditionalFormatting sqref="K20">
    <cfRule type="cellIs" dxfId="126" priority="145" operator="equal">
      <formula>"Last Chance"</formula>
    </cfRule>
    <cfRule type="cellIs" dxfId="125" priority="146" operator="equal">
      <formula>"Ongoing"</formula>
    </cfRule>
    <cfRule type="cellIs" dxfId="124" priority="147" operator="equal">
      <formula>"New"</formula>
    </cfRule>
  </conditionalFormatting>
  <conditionalFormatting sqref="L40">
    <cfRule type="cellIs" dxfId="121" priority="141" operator="equal">
      <formula>"Ongoing"</formula>
    </cfRule>
    <cfRule type="cellIs" dxfId="120" priority="142" operator="equal">
      <formula>"New"</formula>
    </cfRule>
  </conditionalFormatting>
  <conditionalFormatting sqref="K40">
    <cfRule type="cellIs" dxfId="119" priority="138" operator="equal">
      <formula>"Last Chance"</formula>
    </cfRule>
    <cfRule type="cellIs" dxfId="118" priority="139" operator="equal">
      <formula>"Ongoing"</formula>
    </cfRule>
    <cfRule type="cellIs" dxfId="117" priority="140" operator="equal">
      <formula>"New"</formula>
    </cfRule>
  </conditionalFormatting>
  <conditionalFormatting sqref="L49">
    <cfRule type="cellIs" dxfId="114" priority="134" operator="equal">
      <formula>"Ongoing"</formula>
    </cfRule>
    <cfRule type="cellIs" dxfId="113" priority="135" operator="equal">
      <formula>"New"</formula>
    </cfRule>
  </conditionalFormatting>
  <conditionalFormatting sqref="K49">
    <cfRule type="cellIs" dxfId="112" priority="131" operator="equal">
      <formula>"Last Chance"</formula>
    </cfRule>
    <cfRule type="cellIs" dxfId="111" priority="132" operator="equal">
      <formula>"Ongoing"</formula>
    </cfRule>
    <cfRule type="cellIs" dxfId="110" priority="133" operator="equal">
      <formula>"New"</formula>
    </cfRule>
  </conditionalFormatting>
  <conditionalFormatting sqref="K48">
    <cfRule type="cellIs" dxfId="107" priority="109" operator="equal">
      <formula>"Last Chance"</formula>
    </cfRule>
    <cfRule type="cellIs" dxfId="106" priority="110" operator="equal">
      <formula>"Ongoing"</formula>
    </cfRule>
    <cfRule type="cellIs" dxfId="105" priority="111" operator="equal">
      <formula>"New"</formula>
    </cfRule>
  </conditionalFormatting>
  <conditionalFormatting sqref="L48">
    <cfRule type="cellIs" dxfId="104" priority="112" operator="equal">
      <formula>"Last Chance"</formula>
    </cfRule>
    <cfRule type="cellIs" dxfId="103" priority="113" operator="equal">
      <formula>"Ongoing"</formula>
    </cfRule>
    <cfRule type="cellIs" dxfId="102" priority="114" operator="equal">
      <formula>"New"</formula>
    </cfRule>
  </conditionalFormatting>
  <conditionalFormatting sqref="W29 W39 W46">
    <cfRule type="cellIs" dxfId="99" priority="104" operator="equal">
      <formula>"Last Chance"</formula>
    </cfRule>
    <cfRule type="cellIs" dxfId="98" priority="105" operator="equal">
      <formula>"Ongoing"</formula>
    </cfRule>
    <cfRule type="cellIs" dxfId="97" priority="106" operator="equal">
      <formula>"New"</formula>
    </cfRule>
  </conditionalFormatting>
  <conditionalFormatting sqref="W9">
    <cfRule type="cellIs" dxfId="96" priority="101" operator="equal">
      <formula>"Last Chance"</formula>
    </cfRule>
    <cfRule type="cellIs" dxfId="95" priority="102" operator="equal">
      <formula>"Ongoing"</formula>
    </cfRule>
    <cfRule type="cellIs" dxfId="94" priority="103" operator="equal">
      <formula>"New"</formula>
    </cfRule>
  </conditionalFormatting>
  <conditionalFormatting sqref="G16">
    <cfRule type="cellIs" priority="97" stopIfTrue="1" operator="equal">
      <formula>"DUMMY"</formula>
    </cfRule>
  </conditionalFormatting>
  <conditionalFormatting sqref="K16:L16">
    <cfRule type="cellIs" dxfId="91" priority="94" operator="equal">
      <formula>"Last Chance"</formula>
    </cfRule>
    <cfRule type="cellIs" dxfId="90" priority="95" operator="equal">
      <formula>"Ongoing"</formula>
    </cfRule>
    <cfRule type="cellIs" dxfId="89" priority="96" operator="equal">
      <formula>"New"</formula>
    </cfRule>
  </conditionalFormatting>
  <conditionalFormatting sqref="G16">
    <cfRule type="duplicateValues" dxfId="85" priority="100"/>
  </conditionalFormatting>
  <conditionalFormatting sqref="J16">
    <cfRule type="cellIs" dxfId="84" priority="89" operator="equal">
      <formula>"Ongoing"</formula>
    </cfRule>
    <cfRule type="cellIs" dxfId="83" priority="90" operator="equal">
      <formula>"New"</formula>
    </cfRule>
  </conditionalFormatting>
  <conditionalFormatting sqref="L8">
    <cfRule type="cellIs" dxfId="80" priority="69" operator="equal">
      <formula>"Last Chance"</formula>
    </cfRule>
    <cfRule type="cellIs" dxfId="79" priority="70" operator="equal">
      <formula>"Ongoing"</formula>
    </cfRule>
    <cfRule type="cellIs" dxfId="78" priority="71" operator="equal">
      <formula>"New"</formula>
    </cfRule>
  </conditionalFormatting>
  <conditionalFormatting sqref="K8">
    <cfRule type="cellIs" dxfId="77" priority="66" operator="equal">
      <formula>"Last Chance"</formula>
    </cfRule>
    <cfRule type="cellIs" dxfId="76" priority="67" operator="equal">
      <formula>"Ongoing"</formula>
    </cfRule>
    <cfRule type="cellIs" dxfId="75" priority="68" operator="equal">
      <formula>"New"</formula>
    </cfRule>
  </conditionalFormatting>
  <hyperlinks>
    <hyperlink ref="BF6" r:id="rId1" xr:uid="{F608E6BE-D60D-4782-92CA-AF5590B8034A}"/>
    <hyperlink ref="BF7" r:id="rId2" xr:uid="{33C5BC78-9012-44BA-B4AD-D05AF78EE3F7}"/>
    <hyperlink ref="BF8" r:id="rId3" xr:uid="{34D99350-45D8-466C-9EB7-6EEB9237FE51}"/>
    <hyperlink ref="BF10" r:id="rId4" xr:uid="{A33AAB3D-97D7-4FFD-BA9D-AF011AA0D523}"/>
    <hyperlink ref="BF11" r:id="rId5" xr:uid="{4C613998-E110-4162-8DAC-C96EA8B658A3}"/>
    <hyperlink ref="BF12" r:id="rId6" xr:uid="{58E5C835-3E00-408D-92D8-0A379D0F44C6}"/>
    <hyperlink ref="BF13" r:id="rId7" xr:uid="{D4B4C9F7-E7AF-4EB7-B7DF-392FF68AD6BA}"/>
    <hyperlink ref="BF14" r:id="rId8" xr:uid="{0E1AD582-2237-4078-BF49-09BA8B192832}"/>
    <hyperlink ref="BF17" r:id="rId9" xr:uid="{BE7FFBEE-47E2-49AA-93A8-CD91B5C4DB5B}"/>
    <hyperlink ref="BF18" r:id="rId10" xr:uid="{7BCDDE8A-037C-4062-ABC9-40F4D8A816F9}"/>
    <hyperlink ref="BF19" r:id="rId11" xr:uid="{9864DD89-BF53-4C54-BFEE-068367D99E0B}"/>
    <hyperlink ref="BF21" r:id="rId12" xr:uid="{04A7170E-C0C6-4AD9-BD2C-633B4D7B56AC}"/>
    <hyperlink ref="BF22" r:id="rId13" xr:uid="{6B09F0A5-7D18-4B95-9A45-C4148705F95D}"/>
    <hyperlink ref="BF23" r:id="rId14" xr:uid="{A1144621-4A6F-4532-9459-ED9D8FAA4370}"/>
    <hyperlink ref="BF25" r:id="rId15" xr:uid="{D19DC011-3CE7-4159-882A-6EF4F72CED98}"/>
    <hyperlink ref="BF24" r:id="rId16" xr:uid="{3ACE9F0B-19AE-469D-8ED0-49E7A8B4C05B}"/>
    <hyperlink ref="BF26" r:id="rId17" xr:uid="{D36EB9F3-49F6-436A-9784-9FE52FEB90A2}"/>
    <hyperlink ref="BF27" r:id="rId18" xr:uid="{5FAF7365-CE20-412F-B11E-77B9BCC22F90}"/>
    <hyperlink ref="BF28" r:id="rId19" xr:uid="{2E7B32F8-E22D-42F1-BB86-D3F2F4B1893F}"/>
    <hyperlink ref="BF30" r:id="rId20" xr:uid="{6335D619-DF0B-43D2-B88D-B159FDEAB9DC}"/>
    <hyperlink ref="BF31" r:id="rId21" xr:uid="{19433069-5F68-434E-90ED-6E04ACECAEC0}"/>
    <hyperlink ref="BF32" r:id="rId22" xr:uid="{A2543874-FDCC-4B0F-ABD2-CCF5DE6159F7}"/>
    <hyperlink ref="BF33" r:id="rId23" xr:uid="{B9D869DC-C427-45EA-8F9B-A651CAFC3DE7}"/>
    <hyperlink ref="BF35" r:id="rId24" xr:uid="{7B952241-6305-41B0-8866-4BB0DB4DCF44}"/>
    <hyperlink ref="BF36" r:id="rId25" xr:uid="{AA8BF44F-19F9-49C4-ABC6-89DA7A99F44E}"/>
    <hyperlink ref="BF40" r:id="rId26" xr:uid="{E0C29F82-0336-441E-BAE1-7E18609C81A4}"/>
    <hyperlink ref="BF41" r:id="rId27" xr:uid="{26771C4F-EEBD-4AD9-8782-1D304210817D}"/>
    <hyperlink ref="BF42" r:id="rId28" xr:uid="{B5177B7A-55BE-4EC5-9C2B-FA5DDB4FBFD4}"/>
    <hyperlink ref="BF43" r:id="rId29" xr:uid="{EA9D862C-239B-4F7A-9F28-7F29A45A09A2}"/>
    <hyperlink ref="BF44" r:id="rId30" xr:uid="{0DDAC1A2-B905-47AC-B645-2B1C401A0F9A}"/>
    <hyperlink ref="BF45" r:id="rId31" xr:uid="{5FBDBB32-01B6-4804-B9B3-B24F59FD2491}"/>
    <hyperlink ref="BF47" r:id="rId32" xr:uid="{0ECF92D6-6358-469F-B0EA-7895AF6A0966}"/>
    <hyperlink ref="BF48" r:id="rId33" xr:uid="{DA4AEB32-FEA3-4918-9FD2-DEB503A3E888}"/>
    <hyperlink ref="BF15" r:id="rId34" xr:uid="{6C024113-E320-4542-BD17-BB3B45161A2F}"/>
    <hyperlink ref="BF20" r:id="rId35" xr:uid="{57959191-C089-453B-B489-D1C32F357473}"/>
    <hyperlink ref="BF49" r:id="rId36" xr:uid="{2FFCF972-1B52-4576-9F96-0DB6240D5CC6}"/>
    <hyperlink ref="BF34" r:id="rId37" xr:uid="{BAB10375-BF8C-4C9F-ABE4-589784C74C97}"/>
    <hyperlink ref="BF37" r:id="rId38" xr:uid="{3A88B28A-968B-45B7-9550-CF06184B53BB}"/>
    <hyperlink ref="BF38" r:id="rId39" xr:uid="{6684FD69-4C61-48E3-B70C-1C002C40294D}"/>
    <hyperlink ref="BF16" r:id="rId40" xr:uid="{8138C116-7411-428F-886B-E8236563FA54}"/>
  </hyperlinks>
  <pageMargins left="0.7" right="0.7" top="0.75" bottom="0.75" header="0.3" footer="0.3"/>
  <pageSetup orientation="portrait" r:id="rId41"/>
  <ignoredErrors>
    <ignoredError sqref="BJ49" numberStoredAsText="1"/>
  </ignoredErrors>
  <drawing r:id="rId4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1902F-7FD8-4D36-95AE-6280FD236715}">
  <dimension ref="A1:BI44"/>
  <sheetViews>
    <sheetView showGridLines="0" zoomScale="115" zoomScaleNormal="115" workbookViewId="0">
      <pane xSplit="8" ySplit="4" topLeftCell="I5" activePane="bottomRight" state="frozen"/>
      <selection pane="topRight" activeCell="P1" sqref="P1"/>
      <selection pane="bottomLeft" activeCell="A5" sqref="A5"/>
      <selection pane="bottomRight" activeCell="P16" sqref="P16"/>
    </sheetView>
  </sheetViews>
  <sheetFormatPr baseColWidth="10" defaultColWidth="9.109375" defaultRowHeight="16.8" x14ac:dyDescent="0.4"/>
  <cols>
    <col min="1" max="1" width="3.44140625" style="17" customWidth="1"/>
    <col min="2" max="2" width="6.5546875" style="17" customWidth="1"/>
    <col min="3" max="3" width="9.33203125" style="17" customWidth="1"/>
    <col min="4" max="4" width="8" style="17" customWidth="1"/>
    <col min="5" max="5" width="6" style="17" customWidth="1"/>
    <col min="6" max="6" width="6.6640625" style="17" customWidth="1"/>
    <col min="7" max="7" width="12.109375" style="17" customWidth="1"/>
    <col min="8" max="8" width="23.6640625" style="17" customWidth="1"/>
    <col min="9" max="24" width="3" style="17" customWidth="1"/>
    <col min="25" max="28" width="2.6640625" style="17" customWidth="1"/>
    <col min="29" max="30" width="2.88671875" style="17" customWidth="1"/>
    <col min="31" max="31" width="2.33203125" style="17" customWidth="1"/>
    <col min="32" max="45" width="2.6640625" style="17" customWidth="1"/>
    <col min="46" max="60" width="2.88671875" style="17" customWidth="1"/>
    <col min="61" max="61" width="5.33203125" style="17" customWidth="1"/>
    <col min="62" max="16384" width="9.109375" style="17"/>
  </cols>
  <sheetData>
    <row r="1" spans="1:61" ht="27" x14ac:dyDescent="0.4">
      <c r="A1" s="20" t="s">
        <v>754</v>
      </c>
      <c r="B1" s="21"/>
      <c r="C1" s="22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4"/>
      <c r="AD1" s="24"/>
      <c r="AE1" s="24"/>
      <c r="AF1" s="24"/>
      <c r="AG1" s="25"/>
      <c r="AH1" s="24"/>
      <c r="AI1" s="25"/>
      <c r="AJ1" s="24"/>
      <c r="AK1" s="24"/>
      <c r="AL1" s="21"/>
      <c r="AM1" s="24"/>
      <c r="AN1" s="21"/>
      <c r="AO1" s="23"/>
      <c r="AP1" s="23"/>
      <c r="AQ1" s="23"/>
      <c r="AR1" s="23"/>
      <c r="AS1" s="23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3"/>
      <c r="BG1" s="23"/>
      <c r="BH1" s="23"/>
      <c r="BI1" s="23"/>
    </row>
    <row r="2" spans="1:61" x14ac:dyDescent="0.4">
      <c r="A2" s="26" t="s">
        <v>755</v>
      </c>
      <c r="B2" s="27"/>
      <c r="C2" s="26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4"/>
      <c r="AD2" s="24"/>
      <c r="AE2" s="24"/>
      <c r="AF2" s="24"/>
      <c r="AG2" s="28"/>
      <c r="AH2" s="24"/>
      <c r="AI2" s="28"/>
      <c r="AJ2" s="24"/>
      <c r="AK2" s="24"/>
      <c r="AL2" s="27"/>
      <c r="AM2" s="24"/>
      <c r="AN2" s="27"/>
      <c r="AO2" s="23"/>
      <c r="AP2" s="23"/>
      <c r="AQ2" s="23"/>
      <c r="AR2" s="23"/>
      <c r="AS2" s="23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3"/>
      <c r="BG2" s="23"/>
      <c r="BH2" s="23"/>
      <c r="BI2" s="23"/>
    </row>
    <row r="3" spans="1:61" x14ac:dyDescent="0.4">
      <c r="A3" s="21"/>
      <c r="B3" s="21"/>
      <c r="C3" s="21"/>
      <c r="D3" s="21"/>
      <c r="E3" s="21"/>
      <c r="F3" s="21"/>
      <c r="G3" s="29"/>
      <c r="I3" s="329" t="s">
        <v>0</v>
      </c>
      <c r="J3" s="329"/>
      <c r="K3" s="329"/>
      <c r="L3" s="329"/>
      <c r="M3" s="329"/>
      <c r="N3" s="332"/>
      <c r="O3" s="63"/>
      <c r="P3" s="63"/>
      <c r="Q3" s="63"/>
      <c r="R3" s="63"/>
      <c r="S3" s="63"/>
      <c r="T3" s="63"/>
      <c r="U3" s="330" t="s">
        <v>7</v>
      </c>
      <c r="V3" s="331"/>
      <c r="W3" s="331"/>
      <c r="X3" s="331"/>
      <c r="Y3" s="331"/>
      <c r="Z3" s="64"/>
      <c r="AA3" s="64"/>
      <c r="AB3" s="64"/>
      <c r="AC3" s="329" t="s">
        <v>2</v>
      </c>
      <c r="AD3" s="329"/>
      <c r="AE3" s="329"/>
      <c r="AF3" s="330" t="s">
        <v>3</v>
      </c>
      <c r="AG3" s="331"/>
      <c r="AH3" s="331"/>
      <c r="AI3" s="331"/>
      <c r="AJ3" s="331"/>
      <c r="AK3" s="333" t="s">
        <v>4</v>
      </c>
      <c r="AL3" s="329"/>
      <c r="AM3" s="329"/>
      <c r="AN3" s="332"/>
      <c r="AO3" s="330" t="s">
        <v>5</v>
      </c>
      <c r="AP3" s="331"/>
      <c r="AQ3" s="331"/>
      <c r="AR3" s="331"/>
      <c r="AS3" s="334"/>
      <c r="AT3" s="329" t="s">
        <v>6</v>
      </c>
      <c r="AU3" s="329"/>
      <c r="AV3" s="329"/>
      <c r="AW3" s="329"/>
      <c r="AX3" s="329"/>
      <c r="AY3" s="329"/>
      <c r="AZ3" s="329"/>
      <c r="BA3" s="329"/>
      <c r="BB3" s="329"/>
      <c r="BC3" s="329"/>
      <c r="BD3" s="329"/>
      <c r="BE3" s="329"/>
      <c r="BF3" s="330" t="s">
        <v>7</v>
      </c>
      <c r="BG3" s="331"/>
      <c r="BH3" s="331"/>
      <c r="BI3" s="30"/>
    </row>
    <row r="4" spans="1:61" ht="117" customHeight="1" x14ac:dyDescent="0.4">
      <c r="A4" s="21"/>
      <c r="B4" s="60" t="s">
        <v>8</v>
      </c>
      <c r="C4" s="60" t="s">
        <v>9</v>
      </c>
      <c r="D4" s="60" t="s">
        <v>10</v>
      </c>
      <c r="E4" s="60" t="s">
        <v>11</v>
      </c>
      <c r="F4" s="61" t="s">
        <v>12</v>
      </c>
      <c r="G4" s="62" t="s">
        <v>13</v>
      </c>
      <c r="H4" s="41" t="s">
        <v>14</v>
      </c>
      <c r="I4" s="49" t="s">
        <v>78</v>
      </c>
      <c r="J4" s="50" t="s">
        <v>735</v>
      </c>
      <c r="K4" s="49" t="s">
        <v>736</v>
      </c>
      <c r="L4" s="50" t="s">
        <v>761</v>
      </c>
      <c r="M4" s="49" t="s">
        <v>50</v>
      </c>
      <c r="N4" s="50" t="s">
        <v>758</v>
      </c>
      <c r="O4" s="51" t="s">
        <v>45</v>
      </c>
      <c r="P4" s="50" t="s">
        <v>55</v>
      </c>
      <c r="Q4" s="51" t="s">
        <v>739</v>
      </c>
      <c r="R4" s="50" t="s">
        <v>53</v>
      </c>
      <c r="S4" s="49" t="s">
        <v>52</v>
      </c>
      <c r="T4" s="50" t="s">
        <v>772</v>
      </c>
      <c r="U4" s="51" t="s">
        <v>57</v>
      </c>
      <c r="V4" s="50" t="s">
        <v>759</v>
      </c>
      <c r="W4" s="49" t="s">
        <v>59</v>
      </c>
      <c r="X4" s="52" t="s">
        <v>760</v>
      </c>
      <c r="Y4" s="49"/>
      <c r="Z4" s="49"/>
      <c r="AA4" s="49"/>
      <c r="AB4" s="49"/>
      <c r="AC4" s="52" t="s">
        <v>756</v>
      </c>
      <c r="AD4" s="49" t="s">
        <v>30</v>
      </c>
      <c r="AE4" s="50"/>
      <c r="AF4" s="51" t="s">
        <v>32</v>
      </c>
      <c r="AG4" s="50" t="s">
        <v>33</v>
      </c>
      <c r="AH4" s="49" t="s">
        <v>34</v>
      </c>
      <c r="AI4" s="50" t="s">
        <v>35</v>
      </c>
      <c r="AJ4" s="49" t="s">
        <v>684</v>
      </c>
      <c r="AK4" s="52" t="s">
        <v>36</v>
      </c>
      <c r="AL4" s="49" t="s">
        <v>37</v>
      </c>
      <c r="AM4" s="50" t="s">
        <v>38</v>
      </c>
      <c r="AN4" s="53" t="s">
        <v>39</v>
      </c>
      <c r="AO4" s="50" t="s">
        <v>40</v>
      </c>
      <c r="AP4" s="49" t="s">
        <v>41</v>
      </c>
      <c r="AQ4" s="50" t="s">
        <v>42</v>
      </c>
      <c r="AR4" s="49" t="s">
        <v>43</v>
      </c>
      <c r="AS4" s="50" t="s">
        <v>44</v>
      </c>
      <c r="AT4" s="51" t="s">
        <v>45</v>
      </c>
      <c r="AU4" s="50" t="s">
        <v>46</v>
      </c>
      <c r="AV4" s="49" t="s">
        <v>47</v>
      </c>
      <c r="AW4" s="50" t="s">
        <v>48</v>
      </c>
      <c r="AX4" s="49" t="s">
        <v>49</v>
      </c>
      <c r="AY4" s="50"/>
      <c r="AZ4" s="49" t="s">
        <v>51</v>
      </c>
      <c r="BA4" s="50" t="s">
        <v>52</v>
      </c>
      <c r="BB4" s="49" t="s">
        <v>53</v>
      </c>
      <c r="BC4" s="50" t="s">
        <v>54</v>
      </c>
      <c r="BD4" s="49" t="s">
        <v>55</v>
      </c>
      <c r="BE4" s="50" t="s">
        <v>56</v>
      </c>
      <c r="BF4" s="51" t="s">
        <v>57</v>
      </c>
      <c r="BG4" s="50" t="s">
        <v>58</v>
      </c>
      <c r="BH4" s="49" t="s">
        <v>59</v>
      </c>
      <c r="BI4" s="50" t="s">
        <v>60</v>
      </c>
    </row>
    <row r="5" spans="1:61" ht="15.75" customHeight="1" x14ac:dyDescent="0.4">
      <c r="A5" s="31"/>
      <c r="B5" s="42"/>
      <c r="C5" s="46"/>
      <c r="D5" s="56" t="s">
        <v>70</v>
      </c>
      <c r="E5" s="57" t="s">
        <v>71</v>
      </c>
      <c r="F5" s="58" t="s">
        <v>91</v>
      </c>
      <c r="G5" s="18" t="s">
        <v>72</v>
      </c>
      <c r="H5" s="54" t="s">
        <v>73</v>
      </c>
      <c r="I5" s="32">
        <v>7</v>
      </c>
      <c r="J5" s="33">
        <v>0</v>
      </c>
      <c r="K5" s="32">
        <v>0</v>
      </c>
      <c r="L5" s="33">
        <v>0</v>
      </c>
      <c r="M5" s="32">
        <v>0</v>
      </c>
      <c r="N5" s="34">
        <v>0</v>
      </c>
      <c r="O5" s="32">
        <v>0</v>
      </c>
      <c r="P5" s="33">
        <v>0</v>
      </c>
      <c r="Q5" s="32">
        <v>0</v>
      </c>
      <c r="R5" s="37">
        <v>0</v>
      </c>
      <c r="S5" s="65">
        <v>0</v>
      </c>
      <c r="T5" s="37">
        <v>0</v>
      </c>
      <c r="U5" s="36">
        <v>14</v>
      </c>
      <c r="V5" s="37">
        <v>15</v>
      </c>
      <c r="W5" s="36">
        <v>16</v>
      </c>
      <c r="X5" s="35"/>
      <c r="Y5" s="36"/>
      <c r="Z5" s="36"/>
      <c r="AA5" s="36"/>
      <c r="AB5" s="36"/>
      <c r="AC5" s="35" t="s">
        <v>81</v>
      </c>
      <c r="AD5" s="36" t="s">
        <v>85</v>
      </c>
      <c r="AE5" s="37"/>
      <c r="AF5" s="36" t="s">
        <v>81</v>
      </c>
      <c r="AG5" s="37" t="s">
        <v>81</v>
      </c>
      <c r="AH5" s="36" t="s">
        <v>81</v>
      </c>
      <c r="AI5" s="37" t="s">
        <v>81</v>
      </c>
      <c r="AJ5" s="36" t="s">
        <v>81</v>
      </c>
      <c r="AK5" s="35">
        <v>3</v>
      </c>
      <c r="AL5" s="36" t="s">
        <v>81</v>
      </c>
      <c r="AM5" s="37" t="s">
        <v>85</v>
      </c>
      <c r="AN5" s="36" t="s">
        <v>81</v>
      </c>
      <c r="AO5" s="37" t="s">
        <v>81</v>
      </c>
      <c r="AP5" s="36" t="s">
        <v>85</v>
      </c>
      <c r="AQ5" s="37" t="s">
        <v>81</v>
      </c>
      <c r="AR5" s="36" t="s">
        <v>81</v>
      </c>
      <c r="AS5" s="37" t="s">
        <v>85</v>
      </c>
      <c r="AT5" s="36" t="s">
        <v>81</v>
      </c>
      <c r="AU5" s="37" t="s">
        <v>85</v>
      </c>
      <c r="AV5" s="36" t="s">
        <v>85</v>
      </c>
      <c r="AW5" s="37" t="s">
        <v>81</v>
      </c>
      <c r="AX5" s="36" t="s">
        <v>81</v>
      </c>
      <c r="AY5" s="37" t="s">
        <v>81</v>
      </c>
      <c r="AZ5" s="36" t="s">
        <v>81</v>
      </c>
      <c r="BA5" s="37" t="s">
        <v>81</v>
      </c>
      <c r="BB5" s="36" t="s">
        <v>81</v>
      </c>
      <c r="BC5" s="37" t="s">
        <v>81</v>
      </c>
      <c r="BD5" s="36" t="s">
        <v>81</v>
      </c>
      <c r="BE5" s="37" t="s">
        <v>85</v>
      </c>
      <c r="BF5" s="36" t="s">
        <v>85</v>
      </c>
      <c r="BG5" s="37" t="s">
        <v>85</v>
      </c>
      <c r="BH5" s="36" t="s">
        <v>85</v>
      </c>
      <c r="BI5" s="38" t="s">
        <v>86</v>
      </c>
    </row>
    <row r="6" spans="1:61" ht="15.75" customHeight="1" x14ac:dyDescent="0.4">
      <c r="A6" s="39"/>
      <c r="B6" s="42"/>
      <c r="C6" s="46"/>
      <c r="D6" s="56" t="s">
        <v>90</v>
      </c>
      <c r="E6" s="57" t="s">
        <v>71</v>
      </c>
      <c r="F6" s="58" t="s">
        <v>91</v>
      </c>
      <c r="G6" s="18" t="s">
        <v>92</v>
      </c>
      <c r="H6" s="54" t="s">
        <v>93</v>
      </c>
      <c r="I6" s="32">
        <v>7</v>
      </c>
      <c r="J6" s="33">
        <v>0</v>
      </c>
      <c r="K6" s="32">
        <v>0</v>
      </c>
      <c r="L6" s="33">
        <v>0</v>
      </c>
      <c r="M6" s="32">
        <v>0</v>
      </c>
      <c r="N6" s="34">
        <v>0</v>
      </c>
      <c r="O6" s="32">
        <v>0</v>
      </c>
      <c r="P6" s="33">
        <v>0</v>
      </c>
      <c r="Q6" s="32">
        <v>0</v>
      </c>
      <c r="R6" s="37">
        <v>0</v>
      </c>
      <c r="S6" s="65">
        <v>0</v>
      </c>
      <c r="T6" s="37">
        <v>0</v>
      </c>
      <c r="U6" s="36">
        <v>14</v>
      </c>
      <c r="V6" s="37">
        <v>15</v>
      </c>
      <c r="W6" s="36">
        <v>16</v>
      </c>
      <c r="X6" s="35"/>
      <c r="Y6" s="36"/>
      <c r="Z6" s="36"/>
      <c r="AA6" s="36"/>
      <c r="AB6" s="36"/>
      <c r="AC6" s="35" t="s">
        <v>85</v>
      </c>
      <c r="AD6" s="36" t="s">
        <v>85</v>
      </c>
      <c r="AE6" s="37"/>
      <c r="AF6" s="36" t="s">
        <v>81</v>
      </c>
      <c r="AG6" s="37" t="s">
        <v>81</v>
      </c>
      <c r="AH6" s="36" t="s">
        <v>81</v>
      </c>
      <c r="AI6" s="37" t="s">
        <v>81</v>
      </c>
      <c r="AJ6" s="36" t="s">
        <v>81</v>
      </c>
      <c r="AK6" s="35">
        <v>3</v>
      </c>
      <c r="AL6" s="36" t="s">
        <v>81</v>
      </c>
      <c r="AM6" s="37" t="s">
        <v>85</v>
      </c>
      <c r="AN6" s="36" t="s">
        <v>81</v>
      </c>
      <c r="AO6" s="37" t="s">
        <v>81</v>
      </c>
      <c r="AP6" s="36" t="s">
        <v>85</v>
      </c>
      <c r="AQ6" s="37" t="s">
        <v>81</v>
      </c>
      <c r="AR6" s="36" t="s">
        <v>81</v>
      </c>
      <c r="AS6" s="37" t="s">
        <v>85</v>
      </c>
      <c r="AT6" s="36" t="s">
        <v>81</v>
      </c>
      <c r="AU6" s="37" t="s">
        <v>85</v>
      </c>
      <c r="AV6" s="36" t="s">
        <v>85</v>
      </c>
      <c r="AW6" s="37" t="s">
        <v>81</v>
      </c>
      <c r="AX6" s="36" t="s">
        <v>81</v>
      </c>
      <c r="AY6" s="37" t="s">
        <v>81</v>
      </c>
      <c r="AZ6" s="36" t="s">
        <v>81</v>
      </c>
      <c r="BA6" s="37" t="s">
        <v>81</v>
      </c>
      <c r="BB6" s="36" t="s">
        <v>81</v>
      </c>
      <c r="BC6" s="37" t="s">
        <v>81</v>
      </c>
      <c r="BD6" s="36" t="s">
        <v>81</v>
      </c>
      <c r="BE6" s="37" t="s">
        <v>85</v>
      </c>
      <c r="BF6" s="36" t="s">
        <v>85</v>
      </c>
      <c r="BG6" s="37" t="s">
        <v>85</v>
      </c>
      <c r="BH6" s="36" t="s">
        <v>85</v>
      </c>
      <c r="BI6" s="38" t="s">
        <v>95</v>
      </c>
    </row>
    <row r="7" spans="1:61" ht="15.75" customHeight="1" x14ac:dyDescent="0.4">
      <c r="A7" s="39"/>
      <c r="B7" s="42"/>
      <c r="C7" s="46"/>
      <c r="D7" s="56" t="s">
        <v>70</v>
      </c>
      <c r="E7" s="57" t="s">
        <v>71</v>
      </c>
      <c r="F7" s="59" t="s">
        <v>98</v>
      </c>
      <c r="G7" s="18" t="s">
        <v>99</v>
      </c>
      <c r="H7" s="54" t="s">
        <v>100</v>
      </c>
      <c r="I7" s="32">
        <v>7</v>
      </c>
      <c r="J7" s="33">
        <v>0</v>
      </c>
      <c r="K7" s="32">
        <v>0</v>
      </c>
      <c r="L7" s="33">
        <v>0</v>
      </c>
      <c r="M7" s="32">
        <v>0</v>
      </c>
      <c r="N7" s="34">
        <v>0</v>
      </c>
      <c r="O7" s="32">
        <v>0</v>
      </c>
      <c r="P7" s="33">
        <v>0</v>
      </c>
      <c r="Q7" s="32">
        <v>0</v>
      </c>
      <c r="R7" s="37">
        <v>0</v>
      </c>
      <c r="S7" s="65">
        <v>0</v>
      </c>
      <c r="T7" s="37">
        <v>0</v>
      </c>
      <c r="U7" s="36">
        <v>14</v>
      </c>
      <c r="V7" s="37">
        <v>15</v>
      </c>
      <c r="W7" s="36">
        <v>0</v>
      </c>
      <c r="X7" s="35">
        <v>17</v>
      </c>
      <c r="Y7" s="36"/>
      <c r="Z7" s="36"/>
      <c r="AA7" s="36"/>
      <c r="AB7" s="36"/>
      <c r="AC7" s="35" t="s">
        <v>85</v>
      </c>
      <c r="AD7" s="36" t="s">
        <v>85</v>
      </c>
      <c r="AE7" s="37"/>
      <c r="AF7" s="36" t="s">
        <v>81</v>
      </c>
      <c r="AG7" s="37" t="s">
        <v>81</v>
      </c>
      <c r="AH7" s="36" t="s">
        <v>81</v>
      </c>
      <c r="AI7" s="37" t="s">
        <v>81</v>
      </c>
      <c r="AJ7" s="36" t="s">
        <v>81</v>
      </c>
      <c r="AK7" s="35">
        <v>3</v>
      </c>
      <c r="AL7" s="36" t="s">
        <v>81</v>
      </c>
      <c r="AM7" s="37" t="s">
        <v>85</v>
      </c>
      <c r="AN7" s="36" t="s">
        <v>81</v>
      </c>
      <c r="AO7" s="37" t="s">
        <v>81</v>
      </c>
      <c r="AP7" s="36" t="s">
        <v>85</v>
      </c>
      <c r="AQ7" s="37" t="s">
        <v>81</v>
      </c>
      <c r="AR7" s="36" t="s">
        <v>81</v>
      </c>
      <c r="AS7" s="37" t="s">
        <v>85</v>
      </c>
      <c r="AT7" s="36" t="s">
        <v>81</v>
      </c>
      <c r="AU7" s="37" t="s">
        <v>85</v>
      </c>
      <c r="AV7" s="36" t="s">
        <v>85</v>
      </c>
      <c r="AW7" s="37" t="s">
        <v>81</v>
      </c>
      <c r="AX7" s="36" t="s">
        <v>81</v>
      </c>
      <c r="AY7" s="37" t="s">
        <v>81</v>
      </c>
      <c r="AZ7" s="36" t="s">
        <v>81</v>
      </c>
      <c r="BA7" s="37" t="s">
        <v>81</v>
      </c>
      <c r="BB7" s="36" t="s">
        <v>81</v>
      </c>
      <c r="BC7" s="37" t="s">
        <v>81</v>
      </c>
      <c r="BD7" s="36" t="s">
        <v>81</v>
      </c>
      <c r="BE7" s="37" t="s">
        <v>85</v>
      </c>
      <c r="BF7" s="36" t="s">
        <v>85</v>
      </c>
      <c r="BG7" s="37" t="s">
        <v>81</v>
      </c>
      <c r="BH7" s="36" t="s">
        <v>81</v>
      </c>
      <c r="BI7" s="38" t="s">
        <v>95</v>
      </c>
    </row>
    <row r="8" spans="1:61" ht="15.75" customHeight="1" x14ac:dyDescent="0.4">
      <c r="A8" s="39"/>
      <c r="B8" s="43" t="s">
        <v>117</v>
      </c>
      <c r="C8" s="46"/>
      <c r="D8" s="56" t="s">
        <v>70</v>
      </c>
      <c r="E8" s="57" t="s">
        <v>71</v>
      </c>
      <c r="F8" s="59" t="s">
        <v>98</v>
      </c>
      <c r="G8" s="18" t="s">
        <v>118</v>
      </c>
      <c r="H8" s="54" t="s">
        <v>119</v>
      </c>
      <c r="I8" s="32">
        <v>7</v>
      </c>
      <c r="J8" s="33">
        <v>0</v>
      </c>
      <c r="K8" s="32">
        <v>0</v>
      </c>
      <c r="L8" s="33">
        <v>0</v>
      </c>
      <c r="M8" s="32">
        <v>0</v>
      </c>
      <c r="N8" s="34">
        <v>0</v>
      </c>
      <c r="O8" s="32">
        <v>0</v>
      </c>
      <c r="P8" s="33">
        <v>0</v>
      </c>
      <c r="Q8" s="32">
        <v>0</v>
      </c>
      <c r="R8" s="37">
        <v>0</v>
      </c>
      <c r="S8" s="65">
        <v>12</v>
      </c>
      <c r="T8" s="37">
        <v>0</v>
      </c>
      <c r="U8" s="36">
        <v>14</v>
      </c>
      <c r="V8" s="37">
        <v>15</v>
      </c>
      <c r="W8" s="36">
        <v>0</v>
      </c>
      <c r="X8" s="35">
        <v>17</v>
      </c>
      <c r="Y8" s="36"/>
      <c r="Z8" s="36"/>
      <c r="AA8" s="36"/>
      <c r="AB8" s="36"/>
      <c r="AC8" s="35" t="s">
        <v>85</v>
      </c>
      <c r="AD8" s="36" t="s">
        <v>85</v>
      </c>
      <c r="AE8" s="37"/>
      <c r="AF8" s="36" t="s">
        <v>81</v>
      </c>
      <c r="AG8" s="37" t="s">
        <v>81</v>
      </c>
      <c r="AH8" s="36" t="s">
        <v>81</v>
      </c>
      <c r="AI8" s="37" t="s">
        <v>81</v>
      </c>
      <c r="AJ8" s="36" t="s">
        <v>81</v>
      </c>
      <c r="AK8" s="35">
        <v>3</v>
      </c>
      <c r="AL8" s="36" t="s">
        <v>81</v>
      </c>
      <c r="AM8" s="37" t="s">
        <v>85</v>
      </c>
      <c r="AN8" s="36" t="s">
        <v>81</v>
      </c>
      <c r="AO8" s="37" t="s">
        <v>85</v>
      </c>
      <c r="AP8" s="36" t="s">
        <v>85</v>
      </c>
      <c r="AQ8" s="37" t="s">
        <v>85</v>
      </c>
      <c r="AR8" s="36" t="s">
        <v>85</v>
      </c>
      <c r="AS8" s="37" t="s">
        <v>85</v>
      </c>
      <c r="AT8" s="36" t="s">
        <v>81</v>
      </c>
      <c r="AU8" s="37" t="s">
        <v>85</v>
      </c>
      <c r="AV8" s="36" t="s">
        <v>85</v>
      </c>
      <c r="AW8" s="37" t="s">
        <v>85</v>
      </c>
      <c r="AX8" s="36" t="s">
        <v>81</v>
      </c>
      <c r="AY8" s="37" t="s">
        <v>81</v>
      </c>
      <c r="AZ8" s="36" t="s">
        <v>85</v>
      </c>
      <c r="BA8" s="37" t="s">
        <v>85</v>
      </c>
      <c r="BB8" s="36" t="s">
        <v>81</v>
      </c>
      <c r="BC8" s="37" t="s">
        <v>81</v>
      </c>
      <c r="BD8" s="36" t="s">
        <v>81</v>
      </c>
      <c r="BE8" s="37" t="s">
        <v>85</v>
      </c>
      <c r="BF8" s="36" t="s">
        <v>85</v>
      </c>
      <c r="BG8" s="37" t="s">
        <v>81</v>
      </c>
      <c r="BH8" s="36" t="s">
        <v>81</v>
      </c>
      <c r="BI8" s="38" t="s">
        <v>115</v>
      </c>
    </row>
    <row r="9" spans="1:61" ht="15.75" customHeight="1" x14ac:dyDescent="0.4">
      <c r="A9" s="39"/>
      <c r="B9" s="44" t="s">
        <v>122</v>
      </c>
      <c r="C9" s="46"/>
      <c r="D9" s="56" t="s">
        <v>70</v>
      </c>
      <c r="E9" s="57" t="s">
        <v>71</v>
      </c>
      <c r="F9" s="58" t="s">
        <v>91</v>
      </c>
      <c r="G9" s="18" t="s">
        <v>123</v>
      </c>
      <c r="H9" s="54" t="s">
        <v>719</v>
      </c>
      <c r="I9" s="32">
        <v>7</v>
      </c>
      <c r="J9" s="33">
        <v>0</v>
      </c>
      <c r="K9" s="32">
        <v>0</v>
      </c>
      <c r="L9" s="33">
        <v>0</v>
      </c>
      <c r="M9" s="32">
        <v>0</v>
      </c>
      <c r="N9" s="34">
        <v>0</v>
      </c>
      <c r="O9" s="32">
        <v>0</v>
      </c>
      <c r="P9" s="33">
        <v>4</v>
      </c>
      <c r="Q9" s="32">
        <v>0</v>
      </c>
      <c r="R9" s="33">
        <v>11</v>
      </c>
      <c r="S9" s="65">
        <v>12</v>
      </c>
      <c r="T9" s="37">
        <v>0</v>
      </c>
      <c r="U9" s="36">
        <v>14</v>
      </c>
      <c r="V9" s="37">
        <v>15</v>
      </c>
      <c r="W9" s="36">
        <v>16</v>
      </c>
      <c r="X9" s="35"/>
      <c r="Y9" s="36"/>
      <c r="Z9" s="36"/>
      <c r="AA9" s="36"/>
      <c r="AB9" s="36"/>
      <c r="AC9" s="35" t="s">
        <v>85</v>
      </c>
      <c r="AD9" s="36" t="s">
        <v>85</v>
      </c>
      <c r="AE9" s="37"/>
      <c r="AF9" s="36" t="s">
        <v>81</v>
      </c>
      <c r="AG9" s="37" t="s">
        <v>81</v>
      </c>
      <c r="AH9" s="36" t="s">
        <v>81</v>
      </c>
      <c r="AI9" s="37" t="s">
        <v>85</v>
      </c>
      <c r="AJ9" s="36" t="s">
        <v>81</v>
      </c>
      <c r="AK9" s="35">
        <v>3</v>
      </c>
      <c r="AL9" s="36" t="s">
        <v>81</v>
      </c>
      <c r="AM9" s="37" t="s">
        <v>85</v>
      </c>
      <c r="AN9" s="36" t="s">
        <v>81</v>
      </c>
      <c r="AO9" s="37" t="s">
        <v>85</v>
      </c>
      <c r="AP9" s="36" t="s">
        <v>85</v>
      </c>
      <c r="AQ9" s="37" t="s">
        <v>85</v>
      </c>
      <c r="AR9" s="36" t="s">
        <v>85</v>
      </c>
      <c r="AS9" s="37" t="s">
        <v>85</v>
      </c>
      <c r="AT9" s="36" t="s">
        <v>81</v>
      </c>
      <c r="AU9" s="37" t="s">
        <v>85</v>
      </c>
      <c r="AV9" s="36" t="s">
        <v>85</v>
      </c>
      <c r="AW9" s="37" t="s">
        <v>85</v>
      </c>
      <c r="AX9" s="36" t="s">
        <v>81</v>
      </c>
      <c r="AY9" s="37" t="s">
        <v>81</v>
      </c>
      <c r="AZ9" s="36" t="s">
        <v>85</v>
      </c>
      <c r="BA9" s="37" t="s">
        <v>85</v>
      </c>
      <c r="BB9" s="36" t="s">
        <v>85</v>
      </c>
      <c r="BC9" s="37" t="s">
        <v>85</v>
      </c>
      <c r="BD9" s="36" t="s">
        <v>85</v>
      </c>
      <c r="BE9" s="37" t="s">
        <v>81</v>
      </c>
      <c r="BF9" s="36" t="s">
        <v>85</v>
      </c>
      <c r="BG9" s="37" t="s">
        <v>85</v>
      </c>
      <c r="BH9" s="36" t="s">
        <v>85</v>
      </c>
      <c r="BI9" s="38" t="s">
        <v>95</v>
      </c>
    </row>
    <row r="10" spans="1:61" ht="15.75" customHeight="1" x14ac:dyDescent="0.4">
      <c r="A10" s="39"/>
      <c r="B10" s="44" t="s">
        <v>122</v>
      </c>
      <c r="C10" s="46"/>
      <c r="D10" s="56" t="s">
        <v>70</v>
      </c>
      <c r="E10" s="57" t="s">
        <v>71</v>
      </c>
      <c r="F10" s="58" t="s">
        <v>91</v>
      </c>
      <c r="G10" s="18" t="s">
        <v>126</v>
      </c>
      <c r="H10" s="54" t="s">
        <v>127</v>
      </c>
      <c r="I10" s="32">
        <v>7</v>
      </c>
      <c r="J10" s="33">
        <v>0</v>
      </c>
      <c r="K10" s="32">
        <v>0</v>
      </c>
      <c r="L10" s="33">
        <v>0</v>
      </c>
      <c r="M10" s="32">
        <v>0</v>
      </c>
      <c r="N10" s="34">
        <v>0</v>
      </c>
      <c r="O10" s="32">
        <v>0</v>
      </c>
      <c r="P10" s="33">
        <v>0</v>
      </c>
      <c r="Q10" s="32">
        <v>0</v>
      </c>
      <c r="R10" s="37">
        <v>0</v>
      </c>
      <c r="S10" s="65">
        <v>12</v>
      </c>
      <c r="T10" s="37">
        <v>0</v>
      </c>
      <c r="U10" s="36">
        <v>14</v>
      </c>
      <c r="V10" s="37">
        <v>15</v>
      </c>
      <c r="W10" s="36">
        <v>16</v>
      </c>
      <c r="X10" s="35"/>
      <c r="Y10" s="36"/>
      <c r="Z10" s="36"/>
      <c r="AA10" s="36"/>
      <c r="AB10" s="36"/>
      <c r="AC10" s="35" t="s">
        <v>85</v>
      </c>
      <c r="AD10" s="36" t="s">
        <v>85</v>
      </c>
      <c r="AE10" s="37"/>
      <c r="AF10" s="36" t="s">
        <v>81</v>
      </c>
      <c r="AG10" s="37" t="s">
        <v>81</v>
      </c>
      <c r="AH10" s="36" t="s">
        <v>81</v>
      </c>
      <c r="AI10" s="37" t="s">
        <v>81</v>
      </c>
      <c r="AJ10" s="36" t="s">
        <v>81</v>
      </c>
      <c r="AK10" s="35">
        <v>3</v>
      </c>
      <c r="AL10" s="36" t="s">
        <v>81</v>
      </c>
      <c r="AM10" s="37" t="s">
        <v>85</v>
      </c>
      <c r="AN10" s="36" t="s">
        <v>81</v>
      </c>
      <c r="AO10" s="37" t="s">
        <v>85</v>
      </c>
      <c r="AP10" s="36" t="s">
        <v>85</v>
      </c>
      <c r="AQ10" s="37" t="s">
        <v>85</v>
      </c>
      <c r="AR10" s="36" t="s">
        <v>85</v>
      </c>
      <c r="AS10" s="37" t="s">
        <v>85</v>
      </c>
      <c r="AT10" s="36" t="s">
        <v>81</v>
      </c>
      <c r="AU10" s="37" t="s">
        <v>85</v>
      </c>
      <c r="AV10" s="36" t="s">
        <v>85</v>
      </c>
      <c r="AW10" s="37" t="s">
        <v>85</v>
      </c>
      <c r="AX10" s="36" t="s">
        <v>81</v>
      </c>
      <c r="AY10" s="37" t="s">
        <v>81</v>
      </c>
      <c r="AZ10" s="36" t="s">
        <v>85</v>
      </c>
      <c r="BA10" s="37" t="s">
        <v>85</v>
      </c>
      <c r="BB10" s="36" t="s">
        <v>81</v>
      </c>
      <c r="BC10" s="37" t="s">
        <v>81</v>
      </c>
      <c r="BD10" s="36" t="s">
        <v>81</v>
      </c>
      <c r="BE10" s="37" t="s">
        <v>85</v>
      </c>
      <c r="BF10" s="36" t="s">
        <v>85</v>
      </c>
      <c r="BG10" s="37" t="s">
        <v>85</v>
      </c>
      <c r="BH10" s="36" t="s">
        <v>85</v>
      </c>
      <c r="BI10" s="38" t="s">
        <v>115</v>
      </c>
    </row>
    <row r="11" spans="1:61" ht="15.75" customHeight="1" x14ac:dyDescent="0.4">
      <c r="A11" s="39"/>
      <c r="B11" s="42"/>
      <c r="C11" s="46"/>
      <c r="D11" s="56" t="s">
        <v>70</v>
      </c>
      <c r="E11" s="57" t="s">
        <v>71</v>
      </c>
      <c r="F11" s="58" t="s">
        <v>91</v>
      </c>
      <c r="G11" s="18" t="s">
        <v>131</v>
      </c>
      <c r="H11" s="54" t="s">
        <v>132</v>
      </c>
      <c r="I11" s="32">
        <v>0</v>
      </c>
      <c r="J11" s="33">
        <v>0</v>
      </c>
      <c r="K11" s="32">
        <v>0</v>
      </c>
      <c r="L11" s="33">
        <v>10</v>
      </c>
      <c r="M11" s="32">
        <v>0</v>
      </c>
      <c r="N11" s="34">
        <v>0</v>
      </c>
      <c r="O11" s="32">
        <v>0</v>
      </c>
      <c r="P11" s="33">
        <v>0</v>
      </c>
      <c r="Q11" s="32">
        <v>0</v>
      </c>
      <c r="R11" s="37">
        <v>0</v>
      </c>
      <c r="S11" s="65">
        <v>0</v>
      </c>
      <c r="T11" s="37">
        <v>0</v>
      </c>
      <c r="U11" s="36">
        <v>14</v>
      </c>
      <c r="V11" s="37">
        <v>15</v>
      </c>
      <c r="W11" s="36">
        <v>16</v>
      </c>
      <c r="X11" s="35"/>
      <c r="Y11" s="36"/>
      <c r="Z11" s="36"/>
      <c r="AA11" s="36"/>
      <c r="AB11" s="36"/>
      <c r="AC11" s="35" t="s">
        <v>85</v>
      </c>
      <c r="AD11" s="36" t="s">
        <v>85</v>
      </c>
      <c r="AE11" s="37"/>
      <c r="AF11" s="36" t="s">
        <v>81</v>
      </c>
      <c r="AG11" s="37" t="s">
        <v>81</v>
      </c>
      <c r="AH11" s="36" t="s">
        <v>81</v>
      </c>
      <c r="AI11" s="37" t="s">
        <v>81</v>
      </c>
      <c r="AJ11" s="36" t="s">
        <v>81</v>
      </c>
      <c r="AK11" s="35">
        <v>3</v>
      </c>
      <c r="AL11" s="36" t="s">
        <v>81</v>
      </c>
      <c r="AM11" s="37" t="s">
        <v>85</v>
      </c>
      <c r="AN11" s="36" t="s">
        <v>81</v>
      </c>
      <c r="AO11" s="37" t="s">
        <v>85</v>
      </c>
      <c r="AP11" s="36" t="s">
        <v>85</v>
      </c>
      <c r="AQ11" s="37" t="s">
        <v>85</v>
      </c>
      <c r="AR11" s="36" t="s">
        <v>85</v>
      </c>
      <c r="AS11" s="37" t="s">
        <v>85</v>
      </c>
      <c r="AT11" s="36" t="s">
        <v>81</v>
      </c>
      <c r="AU11" s="37" t="s">
        <v>85</v>
      </c>
      <c r="AV11" s="36" t="s">
        <v>85</v>
      </c>
      <c r="AW11" s="37" t="s">
        <v>85</v>
      </c>
      <c r="AX11" s="36" t="s">
        <v>81</v>
      </c>
      <c r="AY11" s="37" t="s">
        <v>81</v>
      </c>
      <c r="AZ11" s="36" t="s">
        <v>81</v>
      </c>
      <c r="BA11" s="37" t="s">
        <v>81</v>
      </c>
      <c r="BB11" s="36" t="s">
        <v>81</v>
      </c>
      <c r="BC11" s="37" t="s">
        <v>81</v>
      </c>
      <c r="BD11" s="36" t="s">
        <v>81</v>
      </c>
      <c r="BE11" s="37" t="s">
        <v>85</v>
      </c>
      <c r="BF11" s="36" t="s">
        <v>85</v>
      </c>
      <c r="BG11" s="37" t="s">
        <v>85</v>
      </c>
      <c r="BH11" s="36" t="s">
        <v>85</v>
      </c>
      <c r="BI11" s="38" t="s">
        <v>95</v>
      </c>
    </row>
    <row r="12" spans="1:61" ht="15.75" customHeight="1" thickBot="1" x14ac:dyDescent="0.45">
      <c r="A12" s="21"/>
      <c r="B12" s="45" t="s">
        <v>139</v>
      </c>
      <c r="C12" s="46"/>
      <c r="D12" s="56" t="s">
        <v>70</v>
      </c>
      <c r="E12" s="57" t="s">
        <v>71</v>
      </c>
      <c r="F12" s="58" t="s">
        <v>91</v>
      </c>
      <c r="G12" s="18" t="s">
        <v>140</v>
      </c>
      <c r="H12" s="54" t="s">
        <v>141</v>
      </c>
      <c r="I12" s="32">
        <v>7</v>
      </c>
      <c r="J12" s="33">
        <v>0</v>
      </c>
      <c r="K12" s="32">
        <v>0</v>
      </c>
      <c r="L12" s="33">
        <v>0</v>
      </c>
      <c r="M12" s="32">
        <v>0</v>
      </c>
      <c r="N12" s="34">
        <v>0</v>
      </c>
      <c r="O12" s="32">
        <v>0</v>
      </c>
      <c r="P12" s="33">
        <v>0</v>
      </c>
      <c r="Q12" s="32">
        <v>0</v>
      </c>
      <c r="R12" s="37">
        <v>0</v>
      </c>
      <c r="S12" s="65">
        <v>12</v>
      </c>
      <c r="T12" s="37">
        <v>13</v>
      </c>
      <c r="U12" s="36">
        <v>14</v>
      </c>
      <c r="V12" s="37">
        <v>15</v>
      </c>
      <c r="W12" s="36">
        <v>16</v>
      </c>
      <c r="X12" s="35"/>
      <c r="Y12" s="36"/>
      <c r="Z12" s="36"/>
      <c r="AA12" s="36"/>
      <c r="AB12" s="36"/>
      <c r="AC12" s="35" t="s">
        <v>85</v>
      </c>
      <c r="AD12" s="36" t="s">
        <v>85</v>
      </c>
      <c r="AE12" s="37"/>
      <c r="AF12" s="36" t="s">
        <v>81</v>
      </c>
      <c r="AG12" s="37" t="s">
        <v>81</v>
      </c>
      <c r="AH12" s="36" t="s">
        <v>81</v>
      </c>
      <c r="AI12" s="37" t="s">
        <v>81</v>
      </c>
      <c r="AJ12" s="36" t="s">
        <v>81</v>
      </c>
      <c r="AK12" s="35">
        <v>3</v>
      </c>
      <c r="AL12" s="36" t="s">
        <v>81</v>
      </c>
      <c r="AM12" s="37" t="s">
        <v>85</v>
      </c>
      <c r="AN12" s="36" t="s">
        <v>81</v>
      </c>
      <c r="AO12" s="37" t="s">
        <v>85</v>
      </c>
      <c r="AP12" s="36" t="s">
        <v>85</v>
      </c>
      <c r="AQ12" s="37" t="s">
        <v>85</v>
      </c>
      <c r="AR12" s="36" t="s">
        <v>85</v>
      </c>
      <c r="AS12" s="37" t="s">
        <v>85</v>
      </c>
      <c r="AT12" s="36" t="s">
        <v>81</v>
      </c>
      <c r="AU12" s="37" t="s">
        <v>85</v>
      </c>
      <c r="AV12" s="36" t="s">
        <v>85</v>
      </c>
      <c r="AW12" s="37" t="s">
        <v>85</v>
      </c>
      <c r="AX12" s="36" t="s">
        <v>81</v>
      </c>
      <c r="AY12" s="37" t="s">
        <v>81</v>
      </c>
      <c r="AZ12" s="36" t="s">
        <v>85</v>
      </c>
      <c r="BA12" s="37" t="s">
        <v>85</v>
      </c>
      <c r="BB12" s="36" t="s">
        <v>81</v>
      </c>
      <c r="BC12" s="37" t="s">
        <v>81</v>
      </c>
      <c r="BD12" s="36" t="s">
        <v>81</v>
      </c>
      <c r="BE12" s="37" t="s">
        <v>85</v>
      </c>
      <c r="BF12" s="36" t="s">
        <v>85</v>
      </c>
      <c r="BG12" s="37" t="s">
        <v>85</v>
      </c>
      <c r="BH12" s="36" t="s">
        <v>85</v>
      </c>
      <c r="BI12" s="38" t="s">
        <v>95</v>
      </c>
    </row>
    <row r="13" spans="1:61" ht="15.75" customHeight="1" thickBot="1" x14ac:dyDescent="0.45">
      <c r="A13" s="21"/>
      <c r="B13" s="44" t="s">
        <v>122</v>
      </c>
      <c r="C13" s="47" t="s">
        <v>143</v>
      </c>
      <c r="D13" s="56" t="s">
        <v>70</v>
      </c>
      <c r="E13" s="57" t="s">
        <v>71</v>
      </c>
      <c r="F13" s="58" t="s">
        <v>91</v>
      </c>
      <c r="G13" s="18" t="s">
        <v>144</v>
      </c>
      <c r="H13" s="54" t="s">
        <v>145</v>
      </c>
      <c r="I13" s="32">
        <v>7</v>
      </c>
      <c r="J13" s="33">
        <v>0</v>
      </c>
      <c r="K13" s="32">
        <v>0</v>
      </c>
      <c r="L13" s="33">
        <v>0</v>
      </c>
      <c r="M13" s="32">
        <v>1</v>
      </c>
      <c r="N13" s="34">
        <v>2</v>
      </c>
      <c r="O13" s="32">
        <v>3</v>
      </c>
      <c r="P13" s="33">
        <v>0</v>
      </c>
      <c r="Q13" s="32">
        <v>0</v>
      </c>
      <c r="R13" s="37">
        <v>0</v>
      </c>
      <c r="S13" s="65">
        <v>12</v>
      </c>
      <c r="T13" s="37">
        <v>13</v>
      </c>
      <c r="U13" s="36">
        <v>14</v>
      </c>
      <c r="V13" s="37">
        <v>15</v>
      </c>
      <c r="W13" s="36">
        <v>16</v>
      </c>
      <c r="X13" s="35"/>
      <c r="Y13" s="36"/>
      <c r="Z13" s="36"/>
      <c r="AA13" s="36"/>
      <c r="AB13" s="36"/>
      <c r="AC13" s="35" t="s">
        <v>81</v>
      </c>
      <c r="AD13" s="36" t="s">
        <v>81</v>
      </c>
      <c r="AE13" s="37"/>
      <c r="AF13" s="36" t="s">
        <v>81</v>
      </c>
      <c r="AG13" s="37" t="s">
        <v>85</v>
      </c>
      <c r="AH13" s="36" t="s">
        <v>81</v>
      </c>
      <c r="AI13" s="37" t="s">
        <v>81</v>
      </c>
      <c r="AJ13" s="36" t="s">
        <v>81</v>
      </c>
      <c r="AK13" s="35">
        <v>3</v>
      </c>
      <c r="AL13" s="36" t="s">
        <v>81</v>
      </c>
      <c r="AM13" s="37" t="s">
        <v>85</v>
      </c>
      <c r="AN13" s="36" t="s">
        <v>81</v>
      </c>
      <c r="AO13" s="37" t="s">
        <v>85</v>
      </c>
      <c r="AP13" s="36" t="s">
        <v>85</v>
      </c>
      <c r="AQ13" s="37" t="s">
        <v>85</v>
      </c>
      <c r="AR13" s="36" t="s">
        <v>85</v>
      </c>
      <c r="AS13" s="37" t="s">
        <v>85</v>
      </c>
      <c r="AT13" s="36" t="s">
        <v>85</v>
      </c>
      <c r="AU13" s="37" t="s">
        <v>81</v>
      </c>
      <c r="AV13" s="36" t="s">
        <v>85</v>
      </c>
      <c r="AW13" s="37" t="s">
        <v>85</v>
      </c>
      <c r="AX13" s="36" t="s">
        <v>81</v>
      </c>
      <c r="AY13" s="37" t="s">
        <v>85</v>
      </c>
      <c r="AZ13" s="36" t="s">
        <v>85</v>
      </c>
      <c r="BA13" s="37" t="s">
        <v>85</v>
      </c>
      <c r="BB13" s="36" t="s">
        <v>81</v>
      </c>
      <c r="BC13" s="37" t="s">
        <v>81</v>
      </c>
      <c r="BD13" s="36" t="s">
        <v>81</v>
      </c>
      <c r="BE13" s="37" t="s">
        <v>81</v>
      </c>
      <c r="BF13" s="36" t="s">
        <v>85</v>
      </c>
      <c r="BG13" s="37" t="s">
        <v>85</v>
      </c>
      <c r="BH13" s="36" t="s">
        <v>85</v>
      </c>
      <c r="BI13" s="38" t="s">
        <v>95</v>
      </c>
    </row>
    <row r="14" spans="1:61" ht="15.75" customHeight="1" thickBot="1" x14ac:dyDescent="0.45">
      <c r="A14" s="21"/>
      <c r="B14" s="44" t="s">
        <v>122</v>
      </c>
      <c r="C14" s="47" t="s">
        <v>143</v>
      </c>
      <c r="D14" s="56" t="s">
        <v>70</v>
      </c>
      <c r="E14" s="57" t="s">
        <v>71</v>
      </c>
      <c r="F14" s="58" t="s">
        <v>91</v>
      </c>
      <c r="G14" s="18" t="s">
        <v>782</v>
      </c>
      <c r="H14" s="54" t="s">
        <v>781</v>
      </c>
      <c r="I14" s="32">
        <v>7</v>
      </c>
      <c r="J14" s="33">
        <v>0</v>
      </c>
      <c r="K14" s="32">
        <v>0</v>
      </c>
      <c r="L14" s="33">
        <v>0</v>
      </c>
      <c r="M14" s="32">
        <v>1</v>
      </c>
      <c r="N14" s="34">
        <v>2</v>
      </c>
      <c r="O14" s="32">
        <v>3</v>
      </c>
      <c r="P14" s="33">
        <v>0</v>
      </c>
      <c r="Q14" s="32">
        <v>0</v>
      </c>
      <c r="R14" s="37">
        <v>0</v>
      </c>
      <c r="S14" s="65">
        <v>12</v>
      </c>
      <c r="T14" s="37">
        <v>13</v>
      </c>
      <c r="U14" s="36">
        <v>14</v>
      </c>
      <c r="V14" s="37">
        <v>15</v>
      </c>
      <c r="W14" s="36">
        <v>16</v>
      </c>
      <c r="X14" s="35"/>
      <c r="Y14" s="36"/>
      <c r="Z14" s="36"/>
      <c r="AA14" s="36"/>
      <c r="AB14" s="36"/>
      <c r="AC14" s="35" t="s">
        <v>81</v>
      </c>
      <c r="AD14" s="36" t="s">
        <v>81</v>
      </c>
      <c r="AE14" s="37"/>
      <c r="AF14" s="36" t="s">
        <v>81</v>
      </c>
      <c r="AG14" s="37" t="s">
        <v>85</v>
      </c>
      <c r="AH14" s="36" t="s">
        <v>81</v>
      </c>
      <c r="AI14" s="37" t="s">
        <v>81</v>
      </c>
      <c r="AJ14" s="36" t="s">
        <v>81</v>
      </c>
      <c r="AK14" s="35">
        <v>3</v>
      </c>
      <c r="AL14" s="36" t="s">
        <v>81</v>
      </c>
      <c r="AM14" s="37" t="s">
        <v>85</v>
      </c>
      <c r="AN14" s="36" t="s">
        <v>81</v>
      </c>
      <c r="AO14" s="37" t="s">
        <v>85</v>
      </c>
      <c r="AP14" s="36" t="s">
        <v>85</v>
      </c>
      <c r="AQ14" s="37" t="s">
        <v>85</v>
      </c>
      <c r="AR14" s="36" t="s">
        <v>85</v>
      </c>
      <c r="AS14" s="37" t="s">
        <v>85</v>
      </c>
      <c r="AT14" s="36" t="s">
        <v>85</v>
      </c>
      <c r="AU14" s="37" t="s">
        <v>81</v>
      </c>
      <c r="AV14" s="36" t="s">
        <v>85</v>
      </c>
      <c r="AW14" s="37" t="s">
        <v>85</v>
      </c>
      <c r="AX14" s="36" t="s">
        <v>81</v>
      </c>
      <c r="AY14" s="37" t="s">
        <v>85</v>
      </c>
      <c r="AZ14" s="36" t="s">
        <v>85</v>
      </c>
      <c r="BA14" s="37" t="s">
        <v>85</v>
      </c>
      <c r="BB14" s="36" t="s">
        <v>81</v>
      </c>
      <c r="BC14" s="37" t="s">
        <v>81</v>
      </c>
      <c r="BD14" s="36" t="s">
        <v>81</v>
      </c>
      <c r="BE14" s="37" t="s">
        <v>81</v>
      </c>
      <c r="BF14" s="36" t="s">
        <v>85</v>
      </c>
      <c r="BG14" s="37" t="s">
        <v>85</v>
      </c>
      <c r="BH14" s="36" t="s">
        <v>85</v>
      </c>
      <c r="BI14" s="38" t="s">
        <v>95</v>
      </c>
    </row>
    <row r="15" spans="1:61" ht="16.5" customHeight="1" thickBot="1" x14ac:dyDescent="0.45">
      <c r="A15" s="21"/>
      <c r="B15" s="45" t="s">
        <v>139</v>
      </c>
      <c r="C15" s="47" t="s">
        <v>143</v>
      </c>
      <c r="D15" s="56" t="s">
        <v>70</v>
      </c>
      <c r="E15" s="57" t="s">
        <v>71</v>
      </c>
      <c r="F15" s="58" t="s">
        <v>91</v>
      </c>
      <c r="G15" s="18" t="s">
        <v>146</v>
      </c>
      <c r="H15" s="54" t="s">
        <v>147</v>
      </c>
      <c r="I15" s="32">
        <v>0</v>
      </c>
      <c r="J15" s="33">
        <v>0</v>
      </c>
      <c r="K15" s="32">
        <v>0</v>
      </c>
      <c r="L15" s="33">
        <v>10</v>
      </c>
      <c r="M15" s="32">
        <v>0</v>
      </c>
      <c r="N15" s="34">
        <v>0</v>
      </c>
      <c r="O15" s="32">
        <v>0</v>
      </c>
      <c r="P15" s="33">
        <v>4</v>
      </c>
      <c r="Q15" s="32">
        <v>0</v>
      </c>
      <c r="R15" s="37">
        <v>0</v>
      </c>
      <c r="S15" s="65">
        <v>12</v>
      </c>
      <c r="T15" s="37">
        <v>0</v>
      </c>
      <c r="U15" s="36">
        <v>14</v>
      </c>
      <c r="V15" s="37">
        <v>15</v>
      </c>
      <c r="W15" s="36">
        <v>16</v>
      </c>
      <c r="X15" s="35"/>
      <c r="Y15" s="36"/>
      <c r="Z15" s="36"/>
      <c r="AA15" s="36"/>
      <c r="AB15" s="36"/>
      <c r="AC15" s="35" t="s">
        <v>85</v>
      </c>
      <c r="AD15" s="36" t="s">
        <v>85</v>
      </c>
      <c r="AE15" s="37"/>
      <c r="AF15" s="36" t="s">
        <v>81</v>
      </c>
      <c r="AG15" s="37" t="s">
        <v>81</v>
      </c>
      <c r="AH15" s="36" t="s">
        <v>81</v>
      </c>
      <c r="AI15" s="37" t="s">
        <v>81</v>
      </c>
      <c r="AJ15" s="36" t="s">
        <v>81</v>
      </c>
      <c r="AK15" s="35">
        <v>3</v>
      </c>
      <c r="AL15" s="36" t="s">
        <v>81</v>
      </c>
      <c r="AM15" s="37" t="s">
        <v>85</v>
      </c>
      <c r="AN15" s="36" t="s">
        <v>81</v>
      </c>
      <c r="AO15" s="37" t="s">
        <v>85</v>
      </c>
      <c r="AP15" s="36" t="s">
        <v>85</v>
      </c>
      <c r="AQ15" s="37" t="s">
        <v>85</v>
      </c>
      <c r="AR15" s="36" t="s">
        <v>85</v>
      </c>
      <c r="AS15" s="37" t="s">
        <v>85</v>
      </c>
      <c r="AT15" s="36" t="s">
        <v>81</v>
      </c>
      <c r="AU15" s="37" t="s">
        <v>85</v>
      </c>
      <c r="AV15" s="36" t="s">
        <v>85</v>
      </c>
      <c r="AW15" s="37" t="s">
        <v>85</v>
      </c>
      <c r="AX15" s="36" t="s">
        <v>81</v>
      </c>
      <c r="AY15" s="37" t="s">
        <v>81</v>
      </c>
      <c r="AZ15" s="36" t="s">
        <v>85</v>
      </c>
      <c r="BA15" s="37" t="s">
        <v>85</v>
      </c>
      <c r="BB15" s="36" t="s">
        <v>81</v>
      </c>
      <c r="BC15" s="37" t="s">
        <v>81</v>
      </c>
      <c r="BD15" s="36" t="s">
        <v>81</v>
      </c>
      <c r="BE15" s="37" t="s">
        <v>85</v>
      </c>
      <c r="BF15" s="36" t="s">
        <v>85</v>
      </c>
      <c r="BG15" s="37" t="s">
        <v>85</v>
      </c>
      <c r="BH15" s="36" t="s">
        <v>85</v>
      </c>
      <c r="BI15" s="38" t="s">
        <v>95</v>
      </c>
    </row>
    <row r="16" spans="1:61" ht="16.5" customHeight="1" x14ac:dyDescent="0.4">
      <c r="A16" s="21"/>
      <c r="B16" s="44" t="s">
        <v>122</v>
      </c>
      <c r="C16" s="48"/>
      <c r="D16" s="56" t="s">
        <v>70</v>
      </c>
      <c r="E16" s="57" t="s">
        <v>71</v>
      </c>
      <c r="F16" s="58" t="s">
        <v>91</v>
      </c>
      <c r="G16" s="18" t="s">
        <v>150</v>
      </c>
      <c r="H16" s="54" t="s">
        <v>151</v>
      </c>
      <c r="I16" s="32">
        <v>7</v>
      </c>
      <c r="J16" s="33">
        <v>0</v>
      </c>
      <c r="K16" s="32">
        <v>0</v>
      </c>
      <c r="L16" s="33">
        <v>0</v>
      </c>
      <c r="M16" s="32">
        <v>0</v>
      </c>
      <c r="N16" s="34">
        <v>0</v>
      </c>
      <c r="O16" s="32">
        <v>0</v>
      </c>
      <c r="P16" s="33">
        <v>4</v>
      </c>
      <c r="Q16" s="32">
        <v>0</v>
      </c>
      <c r="R16" s="33">
        <v>11</v>
      </c>
      <c r="S16" s="65">
        <v>12</v>
      </c>
      <c r="T16" s="37">
        <v>0</v>
      </c>
      <c r="U16" s="36">
        <v>14</v>
      </c>
      <c r="V16" s="37">
        <v>15</v>
      </c>
      <c r="W16" s="36">
        <v>16</v>
      </c>
      <c r="X16" s="35"/>
      <c r="Y16" s="36"/>
      <c r="Z16" s="36"/>
      <c r="AA16" s="36"/>
      <c r="AB16" s="36"/>
      <c r="AC16" s="35" t="s">
        <v>85</v>
      </c>
      <c r="AD16" s="36" t="s">
        <v>85</v>
      </c>
      <c r="AE16" s="37"/>
      <c r="AF16" s="36" t="s">
        <v>81</v>
      </c>
      <c r="AG16" s="37" t="s">
        <v>81</v>
      </c>
      <c r="AH16" s="36" t="s">
        <v>81</v>
      </c>
      <c r="AI16" s="37" t="s">
        <v>85</v>
      </c>
      <c r="AJ16" s="36" t="s">
        <v>81</v>
      </c>
      <c r="AK16" s="35">
        <v>3</v>
      </c>
      <c r="AL16" s="36" t="s">
        <v>81</v>
      </c>
      <c r="AM16" s="37" t="s">
        <v>85</v>
      </c>
      <c r="AN16" s="36" t="s">
        <v>81</v>
      </c>
      <c r="AO16" s="37" t="s">
        <v>85</v>
      </c>
      <c r="AP16" s="36" t="s">
        <v>85</v>
      </c>
      <c r="AQ16" s="37" t="s">
        <v>85</v>
      </c>
      <c r="AR16" s="36" t="s">
        <v>85</v>
      </c>
      <c r="AS16" s="37" t="s">
        <v>85</v>
      </c>
      <c r="AT16" s="36" t="s">
        <v>81</v>
      </c>
      <c r="AU16" s="37" t="s">
        <v>85</v>
      </c>
      <c r="AV16" s="36" t="s">
        <v>85</v>
      </c>
      <c r="AW16" s="37" t="s">
        <v>85</v>
      </c>
      <c r="AX16" s="36" t="s">
        <v>81</v>
      </c>
      <c r="AY16" s="37" t="s">
        <v>81</v>
      </c>
      <c r="AZ16" s="36" t="s">
        <v>85</v>
      </c>
      <c r="BA16" s="37" t="s">
        <v>85</v>
      </c>
      <c r="BB16" s="36" t="s">
        <v>85</v>
      </c>
      <c r="BC16" s="37" t="s">
        <v>85</v>
      </c>
      <c r="BD16" s="36" t="s">
        <v>85</v>
      </c>
      <c r="BE16" s="37" t="s">
        <v>81</v>
      </c>
      <c r="BF16" s="36" t="s">
        <v>85</v>
      </c>
      <c r="BG16" s="37" t="s">
        <v>85</v>
      </c>
      <c r="BH16" s="36" t="s">
        <v>85</v>
      </c>
      <c r="BI16" s="38" t="s">
        <v>115</v>
      </c>
    </row>
    <row r="17" spans="1:61" ht="16.5" customHeight="1" thickBot="1" x14ac:dyDescent="0.45">
      <c r="A17" s="21"/>
      <c r="B17" s="43" t="s">
        <v>117</v>
      </c>
      <c r="C17" s="48"/>
      <c r="D17" s="56" t="s">
        <v>70</v>
      </c>
      <c r="E17" s="57" t="s">
        <v>71</v>
      </c>
      <c r="F17" s="59" t="s">
        <v>98</v>
      </c>
      <c r="G17" s="18" t="s">
        <v>154</v>
      </c>
      <c r="H17" s="54" t="s">
        <v>155</v>
      </c>
      <c r="I17" s="32">
        <v>0</v>
      </c>
      <c r="J17" s="33">
        <v>8</v>
      </c>
      <c r="K17" s="32">
        <v>0</v>
      </c>
      <c r="L17" s="33">
        <v>0</v>
      </c>
      <c r="M17" s="32">
        <v>1</v>
      </c>
      <c r="N17" s="34">
        <v>0</v>
      </c>
      <c r="O17" s="32">
        <v>0</v>
      </c>
      <c r="P17" s="33">
        <v>0</v>
      </c>
      <c r="Q17" s="32">
        <v>0</v>
      </c>
      <c r="R17" s="37">
        <v>0</v>
      </c>
      <c r="S17" s="65">
        <v>12</v>
      </c>
      <c r="T17" s="37">
        <v>0</v>
      </c>
      <c r="U17" s="36">
        <v>14</v>
      </c>
      <c r="V17" s="37">
        <v>15</v>
      </c>
      <c r="W17" s="36">
        <v>0</v>
      </c>
      <c r="X17" s="35">
        <v>17</v>
      </c>
      <c r="Y17" s="36"/>
      <c r="Z17" s="36"/>
      <c r="AA17" s="36"/>
      <c r="AB17" s="36"/>
      <c r="AC17" s="35" t="s">
        <v>85</v>
      </c>
      <c r="AD17" s="36" t="s">
        <v>85</v>
      </c>
      <c r="AE17" s="37"/>
      <c r="AF17" s="36" t="s">
        <v>81</v>
      </c>
      <c r="AG17" s="37" t="s">
        <v>81</v>
      </c>
      <c r="AH17" s="36" t="s">
        <v>81</v>
      </c>
      <c r="AI17" s="37" t="s">
        <v>81</v>
      </c>
      <c r="AJ17" s="36" t="s">
        <v>81</v>
      </c>
      <c r="AK17" s="35">
        <v>3</v>
      </c>
      <c r="AL17" s="36" t="s">
        <v>81</v>
      </c>
      <c r="AM17" s="37" t="s">
        <v>85</v>
      </c>
      <c r="AN17" s="36" t="s">
        <v>81</v>
      </c>
      <c r="AO17" s="37" t="s">
        <v>85</v>
      </c>
      <c r="AP17" s="36" t="s">
        <v>85</v>
      </c>
      <c r="AQ17" s="37" t="s">
        <v>85</v>
      </c>
      <c r="AR17" s="36" t="s">
        <v>85</v>
      </c>
      <c r="AS17" s="37" t="s">
        <v>85</v>
      </c>
      <c r="AT17" s="36" t="s">
        <v>81</v>
      </c>
      <c r="AU17" s="37" t="s">
        <v>81</v>
      </c>
      <c r="AV17" s="36" t="s">
        <v>85</v>
      </c>
      <c r="AW17" s="37" t="s">
        <v>85</v>
      </c>
      <c r="AX17" s="36" t="s">
        <v>81</v>
      </c>
      <c r="AY17" s="37" t="s">
        <v>85</v>
      </c>
      <c r="AZ17" s="36" t="s">
        <v>85</v>
      </c>
      <c r="BA17" s="37" t="s">
        <v>85</v>
      </c>
      <c r="BB17" s="36" t="s">
        <v>81</v>
      </c>
      <c r="BC17" s="37" t="s">
        <v>81</v>
      </c>
      <c r="BD17" s="36" t="s">
        <v>81</v>
      </c>
      <c r="BE17" s="37" t="s">
        <v>85</v>
      </c>
      <c r="BF17" s="36" t="s">
        <v>85</v>
      </c>
      <c r="BG17" s="37" t="s">
        <v>85</v>
      </c>
      <c r="BH17" s="36" t="s">
        <v>81</v>
      </c>
      <c r="BI17" s="38" t="s">
        <v>110</v>
      </c>
    </row>
    <row r="18" spans="1:61" ht="16.5" customHeight="1" thickBot="1" x14ac:dyDescent="0.45">
      <c r="A18" s="21"/>
      <c r="B18" s="45" t="s">
        <v>139</v>
      </c>
      <c r="C18" s="47" t="s">
        <v>143</v>
      </c>
      <c r="D18" s="56" t="s">
        <v>70</v>
      </c>
      <c r="E18" s="57" t="s">
        <v>71</v>
      </c>
      <c r="F18" s="58" t="s">
        <v>91</v>
      </c>
      <c r="G18" s="18" t="s">
        <v>157</v>
      </c>
      <c r="H18" s="54" t="s">
        <v>158</v>
      </c>
      <c r="I18" s="32">
        <v>7</v>
      </c>
      <c r="J18" s="33">
        <v>0</v>
      </c>
      <c r="K18" s="32">
        <v>0</v>
      </c>
      <c r="L18" s="33">
        <v>0</v>
      </c>
      <c r="M18" s="32">
        <v>1</v>
      </c>
      <c r="N18" s="34">
        <v>0</v>
      </c>
      <c r="O18" s="32">
        <v>0</v>
      </c>
      <c r="P18" s="33">
        <v>0</v>
      </c>
      <c r="Q18" s="32">
        <v>0</v>
      </c>
      <c r="R18" s="37">
        <v>0</v>
      </c>
      <c r="S18" s="65">
        <v>12</v>
      </c>
      <c r="T18" s="37">
        <v>13</v>
      </c>
      <c r="U18" s="36">
        <v>14</v>
      </c>
      <c r="V18" s="37">
        <v>15</v>
      </c>
      <c r="W18" s="36">
        <v>16</v>
      </c>
      <c r="X18" s="35"/>
      <c r="Y18" s="36"/>
      <c r="Z18" s="36"/>
      <c r="AA18" s="36"/>
      <c r="AB18" s="36"/>
      <c r="AC18" s="35" t="s">
        <v>81</v>
      </c>
      <c r="AD18" s="36" t="s">
        <v>81</v>
      </c>
      <c r="AE18" s="37"/>
      <c r="AF18" s="36" t="s">
        <v>81</v>
      </c>
      <c r="AG18" s="37" t="s">
        <v>81</v>
      </c>
      <c r="AH18" s="36" t="s">
        <v>81</v>
      </c>
      <c r="AI18" s="37" t="s">
        <v>81</v>
      </c>
      <c r="AJ18" s="36" t="s">
        <v>81</v>
      </c>
      <c r="AK18" s="35">
        <v>3</v>
      </c>
      <c r="AL18" s="36" t="s">
        <v>81</v>
      </c>
      <c r="AM18" s="37" t="s">
        <v>81</v>
      </c>
      <c r="AN18" s="36" t="s">
        <v>81</v>
      </c>
      <c r="AO18" s="37" t="s">
        <v>85</v>
      </c>
      <c r="AP18" s="36" t="s">
        <v>85</v>
      </c>
      <c r="AQ18" s="37" t="s">
        <v>81</v>
      </c>
      <c r="AR18" s="36" t="s">
        <v>81</v>
      </c>
      <c r="AS18" s="37" t="s">
        <v>85</v>
      </c>
      <c r="AT18" s="36" t="s">
        <v>81</v>
      </c>
      <c r="AU18" s="37" t="s">
        <v>81</v>
      </c>
      <c r="AV18" s="36" t="s">
        <v>85</v>
      </c>
      <c r="AW18" s="37" t="s">
        <v>85</v>
      </c>
      <c r="AX18" s="36" t="s">
        <v>81</v>
      </c>
      <c r="AY18" s="37" t="s">
        <v>85</v>
      </c>
      <c r="AZ18" s="36" t="s">
        <v>85</v>
      </c>
      <c r="BA18" s="37" t="s">
        <v>85</v>
      </c>
      <c r="BB18" s="36" t="s">
        <v>81</v>
      </c>
      <c r="BC18" s="37" t="s">
        <v>81</v>
      </c>
      <c r="BD18" s="36" t="s">
        <v>81</v>
      </c>
      <c r="BE18" s="37" t="s">
        <v>85</v>
      </c>
      <c r="BF18" s="36" t="s">
        <v>85</v>
      </c>
      <c r="BG18" s="37" t="s">
        <v>85</v>
      </c>
      <c r="BH18" s="36" t="s">
        <v>85</v>
      </c>
      <c r="BI18" s="38" t="s">
        <v>110</v>
      </c>
    </row>
    <row r="19" spans="1:61" ht="16.5" customHeight="1" x14ac:dyDescent="0.4">
      <c r="A19" s="21"/>
      <c r="B19" s="44" t="s">
        <v>122</v>
      </c>
      <c r="C19" s="48"/>
      <c r="D19" s="56" t="s">
        <v>70</v>
      </c>
      <c r="E19" s="57" t="s">
        <v>71</v>
      </c>
      <c r="F19" s="58" t="s">
        <v>91</v>
      </c>
      <c r="G19" s="18" t="s">
        <v>163</v>
      </c>
      <c r="H19" s="54" t="s">
        <v>164</v>
      </c>
      <c r="I19" s="32">
        <v>0</v>
      </c>
      <c r="J19" s="33">
        <v>0</v>
      </c>
      <c r="K19" s="32">
        <v>0</v>
      </c>
      <c r="L19" s="33">
        <v>10</v>
      </c>
      <c r="M19" s="32">
        <v>0</v>
      </c>
      <c r="N19" s="34">
        <v>0</v>
      </c>
      <c r="O19" s="32">
        <v>0</v>
      </c>
      <c r="P19" s="33">
        <v>0</v>
      </c>
      <c r="Q19" s="32">
        <v>0</v>
      </c>
      <c r="R19" s="37">
        <v>0</v>
      </c>
      <c r="S19" s="65">
        <v>12</v>
      </c>
      <c r="T19" s="37">
        <v>0</v>
      </c>
      <c r="U19" s="36">
        <v>14</v>
      </c>
      <c r="V19" s="37">
        <v>15</v>
      </c>
      <c r="W19" s="36">
        <v>16</v>
      </c>
      <c r="X19" s="35"/>
      <c r="Y19" s="36"/>
      <c r="Z19" s="36"/>
      <c r="AA19" s="36"/>
      <c r="AB19" s="36"/>
      <c r="AC19" s="35" t="s">
        <v>85</v>
      </c>
      <c r="AD19" s="36" t="s">
        <v>85</v>
      </c>
      <c r="AE19" s="37"/>
      <c r="AF19" s="36" t="s">
        <v>81</v>
      </c>
      <c r="AG19" s="37" t="s">
        <v>81</v>
      </c>
      <c r="AH19" s="36" t="s">
        <v>81</v>
      </c>
      <c r="AI19" s="37" t="s">
        <v>81</v>
      </c>
      <c r="AJ19" s="36" t="s">
        <v>81</v>
      </c>
      <c r="AK19" s="35">
        <v>3</v>
      </c>
      <c r="AL19" s="36" t="s">
        <v>81</v>
      </c>
      <c r="AM19" s="37" t="s">
        <v>85</v>
      </c>
      <c r="AN19" s="36" t="s">
        <v>81</v>
      </c>
      <c r="AO19" s="37" t="s">
        <v>85</v>
      </c>
      <c r="AP19" s="36" t="s">
        <v>85</v>
      </c>
      <c r="AQ19" s="37" t="s">
        <v>85</v>
      </c>
      <c r="AR19" s="36" t="s">
        <v>85</v>
      </c>
      <c r="AS19" s="37" t="s">
        <v>85</v>
      </c>
      <c r="AT19" s="36" t="s">
        <v>81</v>
      </c>
      <c r="AU19" s="37" t="s">
        <v>85</v>
      </c>
      <c r="AV19" s="36" t="s">
        <v>85</v>
      </c>
      <c r="AW19" s="37" t="s">
        <v>85</v>
      </c>
      <c r="AX19" s="36" t="s">
        <v>81</v>
      </c>
      <c r="AY19" s="37" t="s">
        <v>81</v>
      </c>
      <c r="AZ19" s="36" t="s">
        <v>85</v>
      </c>
      <c r="BA19" s="37" t="s">
        <v>85</v>
      </c>
      <c r="BB19" s="36" t="s">
        <v>81</v>
      </c>
      <c r="BC19" s="37" t="s">
        <v>81</v>
      </c>
      <c r="BD19" s="36" t="s">
        <v>81</v>
      </c>
      <c r="BE19" s="37" t="s">
        <v>85</v>
      </c>
      <c r="BF19" s="36" t="s">
        <v>85</v>
      </c>
      <c r="BG19" s="37" t="s">
        <v>85</v>
      </c>
      <c r="BH19" s="36" t="s">
        <v>85</v>
      </c>
      <c r="BI19" s="38" t="s">
        <v>95</v>
      </c>
    </row>
    <row r="20" spans="1:61" ht="16.5" customHeight="1" x14ac:dyDescent="0.4">
      <c r="A20" s="21"/>
      <c r="B20" s="43" t="s">
        <v>117</v>
      </c>
      <c r="C20" s="48"/>
      <c r="D20" s="56" t="s">
        <v>70</v>
      </c>
      <c r="E20" s="57" t="s">
        <v>71</v>
      </c>
      <c r="F20" s="59" t="s">
        <v>98</v>
      </c>
      <c r="G20" s="18" t="s">
        <v>165</v>
      </c>
      <c r="H20" s="54" t="s">
        <v>166</v>
      </c>
      <c r="I20" s="32">
        <v>7</v>
      </c>
      <c r="J20" s="33">
        <v>0</v>
      </c>
      <c r="K20" s="32">
        <v>0</v>
      </c>
      <c r="L20" s="33">
        <v>0</v>
      </c>
      <c r="M20" s="32">
        <v>0</v>
      </c>
      <c r="N20" s="34">
        <v>0</v>
      </c>
      <c r="O20" s="32">
        <v>0</v>
      </c>
      <c r="P20" s="33">
        <v>0</v>
      </c>
      <c r="Q20" s="32">
        <v>0</v>
      </c>
      <c r="R20" s="37">
        <v>0</v>
      </c>
      <c r="S20" s="65">
        <v>12</v>
      </c>
      <c r="T20" s="37">
        <v>0</v>
      </c>
      <c r="U20" s="36">
        <v>14</v>
      </c>
      <c r="V20" s="37">
        <v>15</v>
      </c>
      <c r="W20" s="36">
        <v>0</v>
      </c>
      <c r="X20" s="35">
        <v>17</v>
      </c>
      <c r="Y20" s="36"/>
      <c r="Z20" s="36"/>
      <c r="AA20" s="36"/>
      <c r="AB20" s="36"/>
      <c r="AC20" s="35" t="s">
        <v>85</v>
      </c>
      <c r="AD20" s="36" t="s">
        <v>85</v>
      </c>
      <c r="AE20" s="37"/>
      <c r="AF20" s="36" t="s">
        <v>81</v>
      </c>
      <c r="AG20" s="37" t="s">
        <v>81</v>
      </c>
      <c r="AH20" s="36" t="s">
        <v>81</v>
      </c>
      <c r="AI20" s="37" t="s">
        <v>81</v>
      </c>
      <c r="AJ20" s="36" t="s">
        <v>81</v>
      </c>
      <c r="AK20" s="35">
        <v>3</v>
      </c>
      <c r="AL20" s="36" t="s">
        <v>81</v>
      </c>
      <c r="AM20" s="37" t="s">
        <v>85</v>
      </c>
      <c r="AN20" s="36" t="s">
        <v>81</v>
      </c>
      <c r="AO20" s="37" t="s">
        <v>85</v>
      </c>
      <c r="AP20" s="36" t="s">
        <v>85</v>
      </c>
      <c r="AQ20" s="37" t="s">
        <v>85</v>
      </c>
      <c r="AR20" s="36" t="s">
        <v>85</v>
      </c>
      <c r="AS20" s="37" t="s">
        <v>85</v>
      </c>
      <c r="AT20" s="36" t="s">
        <v>81</v>
      </c>
      <c r="AU20" s="37" t="s">
        <v>85</v>
      </c>
      <c r="AV20" s="36" t="s">
        <v>85</v>
      </c>
      <c r="AW20" s="37" t="s">
        <v>85</v>
      </c>
      <c r="AX20" s="36" t="s">
        <v>81</v>
      </c>
      <c r="AY20" s="37" t="s">
        <v>81</v>
      </c>
      <c r="AZ20" s="36" t="s">
        <v>85</v>
      </c>
      <c r="BA20" s="37" t="s">
        <v>85</v>
      </c>
      <c r="BB20" s="36" t="s">
        <v>81</v>
      </c>
      <c r="BC20" s="37" t="s">
        <v>81</v>
      </c>
      <c r="BD20" s="36" t="s">
        <v>81</v>
      </c>
      <c r="BE20" s="37" t="s">
        <v>85</v>
      </c>
      <c r="BF20" s="36" t="s">
        <v>85</v>
      </c>
      <c r="BG20" s="37" t="s">
        <v>85</v>
      </c>
      <c r="BH20" s="36" t="s">
        <v>81</v>
      </c>
      <c r="BI20" s="38" t="s">
        <v>86</v>
      </c>
    </row>
    <row r="21" spans="1:61" ht="16.5" customHeight="1" x14ac:dyDescent="0.4">
      <c r="A21" s="21"/>
      <c r="B21" s="43" t="s">
        <v>117</v>
      </c>
      <c r="C21" s="48"/>
      <c r="D21" s="56" t="s">
        <v>70</v>
      </c>
      <c r="E21" s="57" t="s">
        <v>71</v>
      </c>
      <c r="F21" s="59" t="s">
        <v>98</v>
      </c>
      <c r="G21" s="18" t="s">
        <v>170</v>
      </c>
      <c r="H21" s="54" t="s">
        <v>171</v>
      </c>
      <c r="I21" s="32">
        <v>0</v>
      </c>
      <c r="J21" s="33">
        <v>8</v>
      </c>
      <c r="K21" s="32">
        <v>0</v>
      </c>
      <c r="L21" s="33">
        <v>0</v>
      </c>
      <c r="M21" s="32">
        <v>1</v>
      </c>
      <c r="N21" s="34">
        <v>0</v>
      </c>
      <c r="O21" s="32">
        <v>0</v>
      </c>
      <c r="P21" s="33">
        <v>0</v>
      </c>
      <c r="Q21" s="32">
        <v>0</v>
      </c>
      <c r="R21" s="37">
        <v>0</v>
      </c>
      <c r="S21" s="65">
        <v>12</v>
      </c>
      <c r="T21" s="37">
        <v>13</v>
      </c>
      <c r="U21" s="36">
        <v>14</v>
      </c>
      <c r="V21" s="37">
        <v>15</v>
      </c>
      <c r="W21" s="36">
        <v>16</v>
      </c>
      <c r="X21" s="35"/>
      <c r="Y21" s="36"/>
      <c r="Z21" s="36"/>
      <c r="AA21" s="36"/>
      <c r="AB21" s="36"/>
      <c r="AC21" s="35" t="s">
        <v>85</v>
      </c>
      <c r="AD21" s="36" t="s">
        <v>85</v>
      </c>
      <c r="AE21" s="37"/>
      <c r="AF21" s="36" t="s">
        <v>81</v>
      </c>
      <c r="AG21" s="37" t="s">
        <v>81</v>
      </c>
      <c r="AH21" s="36" t="s">
        <v>81</v>
      </c>
      <c r="AI21" s="37" t="s">
        <v>81</v>
      </c>
      <c r="AJ21" s="36" t="s">
        <v>81</v>
      </c>
      <c r="AK21" s="35">
        <v>3</v>
      </c>
      <c r="AL21" s="36" t="s">
        <v>81</v>
      </c>
      <c r="AM21" s="37" t="s">
        <v>85</v>
      </c>
      <c r="AN21" s="36" t="s">
        <v>81</v>
      </c>
      <c r="AO21" s="37" t="s">
        <v>85</v>
      </c>
      <c r="AP21" s="36" t="s">
        <v>85</v>
      </c>
      <c r="AQ21" s="37" t="s">
        <v>85</v>
      </c>
      <c r="AR21" s="36" t="s">
        <v>85</v>
      </c>
      <c r="AS21" s="37" t="s">
        <v>85</v>
      </c>
      <c r="AT21" s="36" t="s">
        <v>81</v>
      </c>
      <c r="AU21" s="37" t="s">
        <v>81</v>
      </c>
      <c r="AV21" s="36" t="s">
        <v>85</v>
      </c>
      <c r="AW21" s="37" t="s">
        <v>85</v>
      </c>
      <c r="AX21" s="36" t="s">
        <v>81</v>
      </c>
      <c r="AY21" s="37" t="s">
        <v>85</v>
      </c>
      <c r="AZ21" s="36" t="s">
        <v>85</v>
      </c>
      <c r="BA21" s="37" t="s">
        <v>85</v>
      </c>
      <c r="BB21" s="36" t="s">
        <v>81</v>
      </c>
      <c r="BC21" s="37" t="s">
        <v>81</v>
      </c>
      <c r="BD21" s="36" t="s">
        <v>81</v>
      </c>
      <c r="BE21" s="37" t="s">
        <v>85</v>
      </c>
      <c r="BF21" s="36" t="s">
        <v>85</v>
      </c>
      <c r="BG21" s="37" t="s">
        <v>85</v>
      </c>
      <c r="BH21" s="36" t="s">
        <v>81</v>
      </c>
      <c r="BI21" s="38" t="s">
        <v>86</v>
      </c>
    </row>
    <row r="22" spans="1:61" ht="16.5" customHeight="1" x14ac:dyDescent="0.4">
      <c r="A22" s="21"/>
      <c r="B22" s="42"/>
      <c r="C22" s="48"/>
      <c r="D22" s="56" t="s">
        <v>70</v>
      </c>
      <c r="E22" s="57" t="s">
        <v>71</v>
      </c>
      <c r="F22" s="59" t="s">
        <v>98</v>
      </c>
      <c r="G22" s="18" t="s">
        <v>172</v>
      </c>
      <c r="H22" s="54" t="s">
        <v>173</v>
      </c>
      <c r="I22" s="32">
        <v>0</v>
      </c>
      <c r="J22" s="33">
        <v>0</v>
      </c>
      <c r="K22" s="32">
        <v>9</v>
      </c>
      <c r="L22" s="33">
        <v>0</v>
      </c>
      <c r="M22" s="32">
        <v>1</v>
      </c>
      <c r="N22" s="34">
        <v>0</v>
      </c>
      <c r="O22" s="32">
        <v>0</v>
      </c>
      <c r="P22" s="33">
        <v>0</v>
      </c>
      <c r="Q22" s="32">
        <v>0</v>
      </c>
      <c r="R22" s="37">
        <v>0</v>
      </c>
      <c r="S22" s="65">
        <v>12</v>
      </c>
      <c r="T22" s="37">
        <v>0</v>
      </c>
      <c r="U22" s="36">
        <v>14</v>
      </c>
      <c r="V22" s="37">
        <v>15</v>
      </c>
      <c r="W22" s="36">
        <v>0</v>
      </c>
      <c r="X22" s="35">
        <v>17</v>
      </c>
      <c r="Y22" s="36"/>
      <c r="Z22" s="36"/>
      <c r="AA22" s="36"/>
      <c r="AB22" s="36"/>
      <c r="AC22" s="35" t="s">
        <v>85</v>
      </c>
      <c r="AD22" s="36" t="s">
        <v>85</v>
      </c>
      <c r="AE22" s="37"/>
      <c r="AF22" s="36" t="s">
        <v>81</v>
      </c>
      <c r="AG22" s="37" t="s">
        <v>81</v>
      </c>
      <c r="AH22" s="36" t="s">
        <v>81</v>
      </c>
      <c r="AI22" s="37" t="s">
        <v>81</v>
      </c>
      <c r="AJ22" s="36" t="s">
        <v>81</v>
      </c>
      <c r="AK22" s="35">
        <v>3</v>
      </c>
      <c r="AL22" s="36" t="s">
        <v>81</v>
      </c>
      <c r="AM22" s="37" t="s">
        <v>81</v>
      </c>
      <c r="AN22" s="36" t="s">
        <v>81</v>
      </c>
      <c r="AO22" s="37" t="s">
        <v>85</v>
      </c>
      <c r="AP22" s="36" t="s">
        <v>85</v>
      </c>
      <c r="AQ22" s="37" t="s">
        <v>85</v>
      </c>
      <c r="AR22" s="36" t="s">
        <v>85</v>
      </c>
      <c r="AS22" s="37" t="s">
        <v>85</v>
      </c>
      <c r="AT22" s="36" t="s">
        <v>81</v>
      </c>
      <c r="AU22" s="37" t="s">
        <v>81</v>
      </c>
      <c r="AV22" s="36" t="s">
        <v>85</v>
      </c>
      <c r="AW22" s="37" t="s">
        <v>85</v>
      </c>
      <c r="AX22" s="36" t="s">
        <v>81</v>
      </c>
      <c r="AY22" s="37" t="s">
        <v>85</v>
      </c>
      <c r="AZ22" s="36" t="s">
        <v>85</v>
      </c>
      <c r="BA22" s="37" t="s">
        <v>85</v>
      </c>
      <c r="BB22" s="36" t="s">
        <v>81</v>
      </c>
      <c r="BC22" s="37" t="s">
        <v>81</v>
      </c>
      <c r="BD22" s="36" t="s">
        <v>81</v>
      </c>
      <c r="BE22" s="37" t="s">
        <v>85</v>
      </c>
      <c r="BF22" s="36" t="s">
        <v>85</v>
      </c>
      <c r="BG22" s="37" t="s">
        <v>85</v>
      </c>
      <c r="BH22" s="36" t="s">
        <v>81</v>
      </c>
      <c r="BI22" s="38" t="s">
        <v>175</v>
      </c>
    </row>
    <row r="23" spans="1:61" ht="16.5" customHeight="1" x14ac:dyDescent="0.4">
      <c r="A23" s="21"/>
      <c r="B23" s="45" t="s">
        <v>139</v>
      </c>
      <c r="C23" s="48"/>
      <c r="D23" s="56" t="s">
        <v>70</v>
      </c>
      <c r="E23" s="57" t="s">
        <v>71</v>
      </c>
      <c r="F23" s="58" t="s">
        <v>91</v>
      </c>
      <c r="G23" s="18" t="s">
        <v>177</v>
      </c>
      <c r="H23" s="54" t="s">
        <v>178</v>
      </c>
      <c r="I23" s="32">
        <v>0</v>
      </c>
      <c r="J23" s="33">
        <v>8</v>
      </c>
      <c r="K23" s="32">
        <v>0</v>
      </c>
      <c r="L23" s="33">
        <v>0</v>
      </c>
      <c r="M23" s="32">
        <v>1</v>
      </c>
      <c r="N23" s="34">
        <v>2</v>
      </c>
      <c r="O23" s="32">
        <v>3</v>
      </c>
      <c r="P23" s="33">
        <v>4</v>
      </c>
      <c r="Q23" s="32">
        <v>0</v>
      </c>
      <c r="R23" s="33">
        <v>11</v>
      </c>
      <c r="S23" s="65">
        <v>12</v>
      </c>
      <c r="T23" s="37">
        <v>13</v>
      </c>
      <c r="U23" s="36">
        <v>14</v>
      </c>
      <c r="V23" s="37">
        <v>15</v>
      </c>
      <c r="W23" s="36">
        <v>16</v>
      </c>
      <c r="X23" s="35"/>
      <c r="Y23" s="36"/>
      <c r="Z23" s="36"/>
      <c r="AA23" s="36"/>
      <c r="AB23" s="36"/>
      <c r="AC23" s="35" t="s">
        <v>85</v>
      </c>
      <c r="AD23" s="36" t="s">
        <v>85</v>
      </c>
      <c r="AE23" s="37"/>
      <c r="AF23" s="36" t="s">
        <v>81</v>
      </c>
      <c r="AG23" s="37" t="s">
        <v>85</v>
      </c>
      <c r="AH23" s="36" t="s">
        <v>85</v>
      </c>
      <c r="AI23" s="37" t="s">
        <v>85</v>
      </c>
      <c r="AJ23" s="36" t="s">
        <v>81</v>
      </c>
      <c r="AK23" s="35">
        <v>3</v>
      </c>
      <c r="AL23" s="36" t="s">
        <v>81</v>
      </c>
      <c r="AM23" s="37" t="s">
        <v>85</v>
      </c>
      <c r="AN23" s="36" t="s">
        <v>81</v>
      </c>
      <c r="AO23" s="37" t="s">
        <v>85</v>
      </c>
      <c r="AP23" s="36" t="s">
        <v>85</v>
      </c>
      <c r="AQ23" s="37" t="s">
        <v>85</v>
      </c>
      <c r="AR23" s="36" t="s">
        <v>85</v>
      </c>
      <c r="AS23" s="37" t="s">
        <v>85</v>
      </c>
      <c r="AT23" s="36" t="s">
        <v>85</v>
      </c>
      <c r="AU23" s="37" t="s">
        <v>81</v>
      </c>
      <c r="AV23" s="36" t="s">
        <v>85</v>
      </c>
      <c r="AW23" s="37" t="s">
        <v>85</v>
      </c>
      <c r="AX23" s="36" t="s">
        <v>81</v>
      </c>
      <c r="AY23" s="37" t="s">
        <v>85</v>
      </c>
      <c r="AZ23" s="36" t="s">
        <v>85</v>
      </c>
      <c r="BA23" s="37" t="s">
        <v>85</v>
      </c>
      <c r="BB23" s="36" t="s">
        <v>85</v>
      </c>
      <c r="BC23" s="37" t="s">
        <v>85</v>
      </c>
      <c r="BD23" s="36" t="s">
        <v>85</v>
      </c>
      <c r="BE23" s="37" t="s">
        <v>81</v>
      </c>
      <c r="BF23" s="36" t="s">
        <v>85</v>
      </c>
      <c r="BG23" s="37" t="s">
        <v>85</v>
      </c>
      <c r="BH23" s="36" t="s">
        <v>85</v>
      </c>
      <c r="BI23" s="38" t="s">
        <v>175</v>
      </c>
    </row>
    <row r="24" spans="1:61" ht="16.5" customHeight="1" x14ac:dyDescent="0.4">
      <c r="A24" s="21"/>
      <c r="B24" s="44" t="s">
        <v>122</v>
      </c>
      <c r="C24" s="48"/>
      <c r="D24" s="56" t="s">
        <v>70</v>
      </c>
      <c r="E24" s="57" t="s">
        <v>71</v>
      </c>
      <c r="F24" s="58" t="s">
        <v>91</v>
      </c>
      <c r="G24" s="18" t="s">
        <v>179</v>
      </c>
      <c r="H24" s="54" t="s">
        <v>180</v>
      </c>
      <c r="I24" s="32">
        <v>0</v>
      </c>
      <c r="J24" s="33">
        <v>8</v>
      </c>
      <c r="K24" s="32">
        <v>0</v>
      </c>
      <c r="L24" s="33">
        <v>0</v>
      </c>
      <c r="M24" s="32">
        <v>1</v>
      </c>
      <c r="N24" s="34">
        <v>0</v>
      </c>
      <c r="O24" s="32">
        <v>0</v>
      </c>
      <c r="P24" s="33">
        <v>0</v>
      </c>
      <c r="Q24" s="32">
        <v>0</v>
      </c>
      <c r="R24" s="37">
        <v>0</v>
      </c>
      <c r="S24" s="65">
        <v>12</v>
      </c>
      <c r="T24" s="37">
        <v>0</v>
      </c>
      <c r="U24" s="36">
        <v>14</v>
      </c>
      <c r="V24" s="37">
        <v>15</v>
      </c>
      <c r="W24" s="36">
        <v>16</v>
      </c>
      <c r="X24" s="35"/>
      <c r="Y24" s="36"/>
      <c r="Z24" s="36"/>
      <c r="AA24" s="36"/>
      <c r="AB24" s="36"/>
      <c r="AC24" s="35" t="s">
        <v>85</v>
      </c>
      <c r="AD24" s="36" t="s">
        <v>85</v>
      </c>
      <c r="AE24" s="37"/>
      <c r="AF24" s="36" t="s">
        <v>81</v>
      </c>
      <c r="AG24" s="37" t="s">
        <v>81</v>
      </c>
      <c r="AH24" s="36" t="s">
        <v>81</v>
      </c>
      <c r="AI24" s="37" t="s">
        <v>81</v>
      </c>
      <c r="AJ24" s="36" t="s">
        <v>81</v>
      </c>
      <c r="AK24" s="35">
        <v>3</v>
      </c>
      <c r="AL24" s="36" t="s">
        <v>81</v>
      </c>
      <c r="AM24" s="37" t="s">
        <v>85</v>
      </c>
      <c r="AN24" s="36" t="s">
        <v>81</v>
      </c>
      <c r="AO24" s="37" t="s">
        <v>85</v>
      </c>
      <c r="AP24" s="36" t="s">
        <v>85</v>
      </c>
      <c r="AQ24" s="37" t="s">
        <v>85</v>
      </c>
      <c r="AR24" s="36" t="s">
        <v>85</v>
      </c>
      <c r="AS24" s="37" t="s">
        <v>85</v>
      </c>
      <c r="AT24" s="36" t="s">
        <v>81</v>
      </c>
      <c r="AU24" s="37" t="s">
        <v>81</v>
      </c>
      <c r="AV24" s="36" t="s">
        <v>85</v>
      </c>
      <c r="AW24" s="37" t="s">
        <v>85</v>
      </c>
      <c r="AX24" s="36" t="s">
        <v>81</v>
      </c>
      <c r="AY24" s="37" t="s">
        <v>85</v>
      </c>
      <c r="AZ24" s="36" t="s">
        <v>85</v>
      </c>
      <c r="BA24" s="37" t="s">
        <v>85</v>
      </c>
      <c r="BB24" s="36" t="s">
        <v>81</v>
      </c>
      <c r="BC24" s="37" t="s">
        <v>81</v>
      </c>
      <c r="BD24" s="36" t="s">
        <v>81</v>
      </c>
      <c r="BE24" s="37" t="s">
        <v>85</v>
      </c>
      <c r="BF24" s="36" t="s">
        <v>85</v>
      </c>
      <c r="BG24" s="37" t="s">
        <v>85</v>
      </c>
      <c r="BH24" s="36" t="s">
        <v>85</v>
      </c>
      <c r="BI24" s="38" t="s">
        <v>86</v>
      </c>
    </row>
    <row r="25" spans="1:61" ht="16.5" customHeight="1" x14ac:dyDescent="0.4">
      <c r="A25" s="21"/>
      <c r="B25" s="44" t="s">
        <v>122</v>
      </c>
      <c r="C25" s="48"/>
      <c r="D25" s="56" t="s">
        <v>70</v>
      </c>
      <c r="E25" s="57" t="s">
        <v>71</v>
      </c>
      <c r="F25" s="58" t="s">
        <v>91</v>
      </c>
      <c r="G25" s="18" t="s">
        <v>183</v>
      </c>
      <c r="H25" s="54" t="s">
        <v>184</v>
      </c>
      <c r="I25" s="32">
        <v>0</v>
      </c>
      <c r="J25" s="33">
        <v>0</v>
      </c>
      <c r="K25" s="32">
        <v>9</v>
      </c>
      <c r="L25" s="33">
        <v>0</v>
      </c>
      <c r="M25" s="32">
        <v>1</v>
      </c>
      <c r="N25" s="34">
        <v>0</v>
      </c>
      <c r="O25" s="32">
        <v>0</v>
      </c>
      <c r="P25" s="33">
        <v>0</v>
      </c>
      <c r="Q25" s="32">
        <v>0</v>
      </c>
      <c r="R25" s="37">
        <v>0</v>
      </c>
      <c r="S25" s="65">
        <v>12</v>
      </c>
      <c r="T25" s="37">
        <v>0</v>
      </c>
      <c r="U25" s="36">
        <v>14</v>
      </c>
      <c r="V25" s="37">
        <v>15</v>
      </c>
      <c r="W25" s="36">
        <v>16</v>
      </c>
      <c r="X25" s="35"/>
      <c r="Y25" s="36"/>
      <c r="Z25" s="36"/>
      <c r="AA25" s="36"/>
      <c r="AB25" s="36"/>
      <c r="AC25" s="35" t="s">
        <v>85</v>
      </c>
      <c r="AD25" s="36" t="s">
        <v>85</v>
      </c>
      <c r="AE25" s="37"/>
      <c r="AF25" s="36" t="s">
        <v>81</v>
      </c>
      <c r="AG25" s="37" t="s">
        <v>81</v>
      </c>
      <c r="AH25" s="36" t="s">
        <v>81</v>
      </c>
      <c r="AI25" s="37" t="s">
        <v>81</v>
      </c>
      <c r="AJ25" s="36" t="s">
        <v>81</v>
      </c>
      <c r="AK25" s="35">
        <v>3</v>
      </c>
      <c r="AL25" s="36" t="s">
        <v>81</v>
      </c>
      <c r="AM25" s="37" t="s">
        <v>85</v>
      </c>
      <c r="AN25" s="36" t="s">
        <v>81</v>
      </c>
      <c r="AO25" s="37" t="s">
        <v>85</v>
      </c>
      <c r="AP25" s="36" t="s">
        <v>85</v>
      </c>
      <c r="AQ25" s="37" t="s">
        <v>85</v>
      </c>
      <c r="AR25" s="36" t="s">
        <v>85</v>
      </c>
      <c r="AS25" s="37" t="s">
        <v>85</v>
      </c>
      <c r="AT25" s="36" t="s">
        <v>81</v>
      </c>
      <c r="AU25" s="37" t="s">
        <v>81</v>
      </c>
      <c r="AV25" s="36" t="s">
        <v>85</v>
      </c>
      <c r="AW25" s="37" t="s">
        <v>85</v>
      </c>
      <c r="AX25" s="36" t="s">
        <v>81</v>
      </c>
      <c r="AY25" s="37" t="s">
        <v>85</v>
      </c>
      <c r="AZ25" s="36" t="s">
        <v>85</v>
      </c>
      <c r="BA25" s="37" t="s">
        <v>85</v>
      </c>
      <c r="BB25" s="36" t="s">
        <v>81</v>
      </c>
      <c r="BC25" s="37" t="s">
        <v>81</v>
      </c>
      <c r="BD25" s="36" t="s">
        <v>81</v>
      </c>
      <c r="BE25" s="37" t="s">
        <v>85</v>
      </c>
      <c r="BF25" s="36" t="s">
        <v>85</v>
      </c>
      <c r="BG25" s="37" t="s">
        <v>85</v>
      </c>
      <c r="BH25" s="36" t="s">
        <v>85</v>
      </c>
      <c r="BI25" s="38" t="s">
        <v>175</v>
      </c>
    </row>
    <row r="26" spans="1:61" ht="16.5" customHeight="1" x14ac:dyDescent="0.4">
      <c r="A26" s="21"/>
      <c r="B26" s="43" t="s">
        <v>117</v>
      </c>
      <c r="C26" s="48"/>
      <c r="D26" s="56" t="s">
        <v>70</v>
      </c>
      <c r="E26" s="57" t="s">
        <v>71</v>
      </c>
      <c r="F26" s="59" t="s">
        <v>98</v>
      </c>
      <c r="G26" s="18" t="s">
        <v>185</v>
      </c>
      <c r="H26" s="54" t="s">
        <v>186</v>
      </c>
      <c r="I26" s="32">
        <v>0</v>
      </c>
      <c r="J26" s="33">
        <v>0</v>
      </c>
      <c r="K26" s="32">
        <v>0</v>
      </c>
      <c r="L26" s="33">
        <v>10</v>
      </c>
      <c r="M26" s="32">
        <v>1</v>
      </c>
      <c r="N26" s="34">
        <v>0</v>
      </c>
      <c r="O26" s="32">
        <v>0</v>
      </c>
      <c r="P26" s="33">
        <v>0</v>
      </c>
      <c r="Q26" s="32">
        <v>0</v>
      </c>
      <c r="R26" s="37">
        <v>0</v>
      </c>
      <c r="S26" s="65">
        <v>12</v>
      </c>
      <c r="T26" s="37">
        <v>0</v>
      </c>
      <c r="U26" s="36">
        <v>14</v>
      </c>
      <c r="V26" s="37">
        <v>15</v>
      </c>
      <c r="W26" s="36">
        <v>0</v>
      </c>
      <c r="X26" s="35">
        <v>17</v>
      </c>
      <c r="Y26" s="36"/>
      <c r="Z26" s="36"/>
      <c r="AA26" s="36"/>
      <c r="AB26" s="36"/>
      <c r="AC26" s="35" t="s">
        <v>85</v>
      </c>
      <c r="AD26" s="36" t="s">
        <v>85</v>
      </c>
      <c r="AE26" s="37"/>
      <c r="AF26" s="36" t="s">
        <v>81</v>
      </c>
      <c r="AG26" s="37" t="s">
        <v>81</v>
      </c>
      <c r="AH26" s="36" t="s">
        <v>81</v>
      </c>
      <c r="AI26" s="37" t="s">
        <v>81</v>
      </c>
      <c r="AJ26" s="36" t="s">
        <v>81</v>
      </c>
      <c r="AK26" s="35">
        <v>3</v>
      </c>
      <c r="AL26" s="36" t="s">
        <v>81</v>
      </c>
      <c r="AM26" s="37" t="s">
        <v>85</v>
      </c>
      <c r="AN26" s="36" t="s">
        <v>81</v>
      </c>
      <c r="AO26" s="37" t="s">
        <v>85</v>
      </c>
      <c r="AP26" s="36" t="s">
        <v>85</v>
      </c>
      <c r="AQ26" s="37" t="s">
        <v>81</v>
      </c>
      <c r="AR26" s="36" t="s">
        <v>85</v>
      </c>
      <c r="AS26" s="37" t="s">
        <v>85</v>
      </c>
      <c r="AT26" s="36" t="s">
        <v>81</v>
      </c>
      <c r="AU26" s="37" t="s">
        <v>81</v>
      </c>
      <c r="AV26" s="36" t="s">
        <v>85</v>
      </c>
      <c r="AW26" s="37" t="s">
        <v>85</v>
      </c>
      <c r="AX26" s="36" t="s">
        <v>81</v>
      </c>
      <c r="AY26" s="37" t="s">
        <v>85</v>
      </c>
      <c r="AZ26" s="36" t="s">
        <v>85</v>
      </c>
      <c r="BA26" s="37" t="s">
        <v>85</v>
      </c>
      <c r="BB26" s="36" t="s">
        <v>81</v>
      </c>
      <c r="BC26" s="37" t="s">
        <v>81</v>
      </c>
      <c r="BD26" s="36" t="s">
        <v>81</v>
      </c>
      <c r="BE26" s="37" t="s">
        <v>81</v>
      </c>
      <c r="BF26" s="36" t="s">
        <v>85</v>
      </c>
      <c r="BG26" s="37" t="s">
        <v>85</v>
      </c>
      <c r="BH26" s="36" t="s">
        <v>81</v>
      </c>
      <c r="BI26" s="38" t="s">
        <v>175</v>
      </c>
    </row>
    <row r="27" spans="1:61" ht="16.5" customHeight="1" x14ac:dyDescent="0.4">
      <c r="A27" s="21"/>
      <c r="B27" s="43" t="s">
        <v>117</v>
      </c>
      <c r="C27" s="48"/>
      <c r="D27" s="56" t="s">
        <v>70</v>
      </c>
      <c r="E27" s="57" t="s">
        <v>71</v>
      </c>
      <c r="F27" s="59" t="s">
        <v>98</v>
      </c>
      <c r="G27" s="18" t="s">
        <v>193</v>
      </c>
      <c r="H27" s="54" t="s">
        <v>194</v>
      </c>
      <c r="I27" s="32">
        <v>0</v>
      </c>
      <c r="J27" s="33">
        <v>8</v>
      </c>
      <c r="K27" s="32">
        <v>0</v>
      </c>
      <c r="L27" s="33">
        <v>0</v>
      </c>
      <c r="M27" s="32">
        <v>0</v>
      </c>
      <c r="N27" s="33">
        <v>2</v>
      </c>
      <c r="O27" s="32">
        <v>0</v>
      </c>
      <c r="P27" s="33">
        <v>0</v>
      </c>
      <c r="Q27" s="32">
        <v>0</v>
      </c>
      <c r="R27" s="37">
        <v>0</v>
      </c>
      <c r="S27" s="65">
        <v>12</v>
      </c>
      <c r="T27" s="37">
        <v>0</v>
      </c>
      <c r="U27" s="36">
        <v>14</v>
      </c>
      <c r="V27" s="37">
        <v>15</v>
      </c>
      <c r="W27" s="36">
        <v>0</v>
      </c>
      <c r="X27" s="35">
        <v>17</v>
      </c>
      <c r="Y27" s="36"/>
      <c r="Z27" s="36"/>
      <c r="AA27" s="36"/>
      <c r="AB27" s="36"/>
      <c r="AC27" s="35" t="s">
        <v>85</v>
      </c>
      <c r="AD27" s="36" t="s">
        <v>85</v>
      </c>
      <c r="AE27" s="37"/>
      <c r="AF27" s="36" t="s">
        <v>81</v>
      </c>
      <c r="AG27" s="37" t="s">
        <v>85</v>
      </c>
      <c r="AH27" s="36" t="s">
        <v>81</v>
      </c>
      <c r="AI27" s="37" t="s">
        <v>81</v>
      </c>
      <c r="AJ27" s="36" t="s">
        <v>81</v>
      </c>
      <c r="AK27" s="35">
        <v>3</v>
      </c>
      <c r="AL27" s="36" t="s">
        <v>81</v>
      </c>
      <c r="AM27" s="37" t="s">
        <v>85</v>
      </c>
      <c r="AN27" s="36" t="s">
        <v>81</v>
      </c>
      <c r="AO27" s="37" t="s">
        <v>85</v>
      </c>
      <c r="AP27" s="36" t="s">
        <v>85</v>
      </c>
      <c r="AQ27" s="37" t="s">
        <v>85</v>
      </c>
      <c r="AR27" s="36" t="s">
        <v>85</v>
      </c>
      <c r="AS27" s="37" t="s">
        <v>85</v>
      </c>
      <c r="AT27" s="36" t="s">
        <v>81</v>
      </c>
      <c r="AU27" s="37" t="s">
        <v>81</v>
      </c>
      <c r="AV27" s="36" t="s">
        <v>85</v>
      </c>
      <c r="AW27" s="37" t="s">
        <v>85</v>
      </c>
      <c r="AX27" s="36" t="s">
        <v>81</v>
      </c>
      <c r="AY27" s="37" t="s">
        <v>81</v>
      </c>
      <c r="AZ27" s="36" t="s">
        <v>85</v>
      </c>
      <c r="BA27" s="37" t="s">
        <v>85</v>
      </c>
      <c r="BB27" s="36" t="s">
        <v>81</v>
      </c>
      <c r="BC27" s="37" t="s">
        <v>81</v>
      </c>
      <c r="BD27" s="36" t="s">
        <v>81</v>
      </c>
      <c r="BE27" s="37" t="s">
        <v>85</v>
      </c>
      <c r="BF27" s="36" t="s">
        <v>85</v>
      </c>
      <c r="BG27" s="37" t="s">
        <v>85</v>
      </c>
      <c r="BH27" s="36" t="s">
        <v>81</v>
      </c>
      <c r="BI27" s="38" t="s">
        <v>110</v>
      </c>
    </row>
    <row r="28" spans="1:61" ht="16.5" customHeight="1" x14ac:dyDescent="0.4">
      <c r="A28" s="21"/>
      <c r="B28" s="44" t="s">
        <v>122</v>
      </c>
      <c r="C28" s="48"/>
      <c r="D28" s="56" t="s">
        <v>70</v>
      </c>
      <c r="E28" s="57" t="s">
        <v>71</v>
      </c>
      <c r="F28" s="59" t="s">
        <v>98</v>
      </c>
      <c r="G28" s="18" t="s">
        <v>197</v>
      </c>
      <c r="H28" s="54" t="s">
        <v>198</v>
      </c>
      <c r="I28" s="32">
        <v>0</v>
      </c>
      <c r="J28" s="33">
        <v>8</v>
      </c>
      <c r="K28" s="32">
        <v>0</v>
      </c>
      <c r="L28" s="33">
        <v>0</v>
      </c>
      <c r="M28" s="32">
        <v>1</v>
      </c>
      <c r="N28" s="33">
        <v>2</v>
      </c>
      <c r="O28" s="32">
        <v>3</v>
      </c>
      <c r="P28" s="33">
        <v>4</v>
      </c>
      <c r="Q28" s="32">
        <v>0</v>
      </c>
      <c r="R28" s="37">
        <v>0</v>
      </c>
      <c r="S28" s="65">
        <v>12</v>
      </c>
      <c r="T28" s="37">
        <v>13</v>
      </c>
      <c r="U28" s="36">
        <v>14</v>
      </c>
      <c r="V28" s="37">
        <v>15</v>
      </c>
      <c r="W28" s="36">
        <v>16</v>
      </c>
      <c r="X28" s="35"/>
      <c r="Y28" s="36"/>
      <c r="Z28" s="36"/>
      <c r="AA28" s="36"/>
      <c r="AB28" s="36"/>
      <c r="AC28" s="35" t="s">
        <v>85</v>
      </c>
      <c r="AD28" s="36" t="s">
        <v>85</v>
      </c>
      <c r="AE28" s="37"/>
      <c r="AF28" s="36" t="s">
        <v>81</v>
      </c>
      <c r="AG28" s="37" t="s">
        <v>85</v>
      </c>
      <c r="AH28" s="36" t="s">
        <v>81</v>
      </c>
      <c r="AI28" s="37" t="s">
        <v>81</v>
      </c>
      <c r="AJ28" s="36" t="s">
        <v>81</v>
      </c>
      <c r="AK28" s="35">
        <v>3</v>
      </c>
      <c r="AL28" s="36" t="s">
        <v>81</v>
      </c>
      <c r="AM28" s="37" t="s">
        <v>85</v>
      </c>
      <c r="AN28" s="36" t="s">
        <v>81</v>
      </c>
      <c r="AO28" s="37" t="s">
        <v>85</v>
      </c>
      <c r="AP28" s="36" t="s">
        <v>85</v>
      </c>
      <c r="AQ28" s="37" t="s">
        <v>85</v>
      </c>
      <c r="AR28" s="36" t="s">
        <v>85</v>
      </c>
      <c r="AS28" s="37" t="s">
        <v>85</v>
      </c>
      <c r="AT28" s="36" t="s">
        <v>85</v>
      </c>
      <c r="AU28" s="37" t="s">
        <v>81</v>
      </c>
      <c r="AV28" s="36" t="s">
        <v>85</v>
      </c>
      <c r="AW28" s="37" t="s">
        <v>85</v>
      </c>
      <c r="AX28" s="36" t="s">
        <v>81</v>
      </c>
      <c r="AY28" s="37" t="s">
        <v>85</v>
      </c>
      <c r="AZ28" s="36" t="s">
        <v>85</v>
      </c>
      <c r="BA28" s="37" t="s">
        <v>85</v>
      </c>
      <c r="BB28" s="36" t="s">
        <v>81</v>
      </c>
      <c r="BC28" s="37" t="s">
        <v>81</v>
      </c>
      <c r="BD28" s="36" t="s">
        <v>85</v>
      </c>
      <c r="BE28" s="37" t="s">
        <v>85</v>
      </c>
      <c r="BF28" s="36" t="s">
        <v>85</v>
      </c>
      <c r="BG28" s="37" t="s">
        <v>85</v>
      </c>
      <c r="BH28" s="36" t="s">
        <v>81</v>
      </c>
      <c r="BI28" s="38" t="s">
        <v>110</v>
      </c>
    </row>
    <row r="29" spans="1:61" ht="16.5" customHeight="1" x14ac:dyDescent="0.4">
      <c r="A29" s="21"/>
      <c r="B29" s="44" t="s">
        <v>122</v>
      </c>
      <c r="C29" s="48"/>
      <c r="D29" s="56" t="s">
        <v>70</v>
      </c>
      <c r="E29" s="57" t="s">
        <v>71</v>
      </c>
      <c r="F29" s="58" t="s">
        <v>91</v>
      </c>
      <c r="G29" s="18" t="s">
        <v>199</v>
      </c>
      <c r="H29" s="54" t="s">
        <v>200</v>
      </c>
      <c r="I29" s="32">
        <v>0</v>
      </c>
      <c r="J29" s="33">
        <v>8</v>
      </c>
      <c r="K29" s="32">
        <v>0</v>
      </c>
      <c r="L29" s="33">
        <v>0</v>
      </c>
      <c r="M29" s="32">
        <v>0</v>
      </c>
      <c r="N29" s="33">
        <v>2</v>
      </c>
      <c r="O29" s="32">
        <v>0</v>
      </c>
      <c r="P29" s="33">
        <v>0</v>
      </c>
      <c r="Q29" s="32">
        <v>0</v>
      </c>
      <c r="R29" s="37">
        <v>0</v>
      </c>
      <c r="S29" s="65">
        <v>12</v>
      </c>
      <c r="T29" s="37">
        <v>0</v>
      </c>
      <c r="U29" s="36">
        <v>14</v>
      </c>
      <c r="V29" s="37">
        <v>15</v>
      </c>
      <c r="W29" s="36">
        <v>16</v>
      </c>
      <c r="X29" s="35"/>
      <c r="Y29" s="36"/>
      <c r="Z29" s="36"/>
      <c r="AA29" s="36"/>
      <c r="AB29" s="36"/>
      <c r="AC29" s="35" t="s">
        <v>85</v>
      </c>
      <c r="AD29" s="36" t="s">
        <v>85</v>
      </c>
      <c r="AE29" s="37"/>
      <c r="AF29" s="36" t="s">
        <v>81</v>
      </c>
      <c r="AG29" s="37" t="s">
        <v>85</v>
      </c>
      <c r="AH29" s="36" t="s">
        <v>81</v>
      </c>
      <c r="AI29" s="37" t="s">
        <v>81</v>
      </c>
      <c r="AJ29" s="36" t="s">
        <v>81</v>
      </c>
      <c r="AK29" s="35">
        <v>4</v>
      </c>
      <c r="AL29" s="36" t="s">
        <v>81</v>
      </c>
      <c r="AM29" s="37" t="s">
        <v>85</v>
      </c>
      <c r="AN29" s="36" t="s">
        <v>81</v>
      </c>
      <c r="AO29" s="37" t="s">
        <v>85</v>
      </c>
      <c r="AP29" s="36" t="s">
        <v>85</v>
      </c>
      <c r="AQ29" s="37" t="s">
        <v>85</v>
      </c>
      <c r="AR29" s="36" t="s">
        <v>85</v>
      </c>
      <c r="AS29" s="37" t="s">
        <v>85</v>
      </c>
      <c r="AT29" s="36" t="s">
        <v>81</v>
      </c>
      <c r="AU29" s="37" t="s">
        <v>81</v>
      </c>
      <c r="AV29" s="36" t="s">
        <v>85</v>
      </c>
      <c r="AW29" s="37" t="s">
        <v>85</v>
      </c>
      <c r="AX29" s="36" t="s">
        <v>81</v>
      </c>
      <c r="AY29" s="37" t="s">
        <v>81</v>
      </c>
      <c r="AZ29" s="36" t="s">
        <v>85</v>
      </c>
      <c r="BA29" s="37" t="s">
        <v>85</v>
      </c>
      <c r="BB29" s="36" t="s">
        <v>81</v>
      </c>
      <c r="BC29" s="37" t="s">
        <v>81</v>
      </c>
      <c r="BD29" s="36" t="s">
        <v>81</v>
      </c>
      <c r="BE29" s="37" t="s">
        <v>85</v>
      </c>
      <c r="BF29" s="36" t="s">
        <v>85</v>
      </c>
      <c r="BG29" s="37" t="s">
        <v>85</v>
      </c>
      <c r="BH29" s="36" t="s">
        <v>85</v>
      </c>
      <c r="BI29" s="38" t="s">
        <v>86</v>
      </c>
    </row>
    <row r="30" spans="1:61" ht="16.5" customHeight="1" x14ac:dyDescent="0.4">
      <c r="A30" s="21"/>
      <c r="B30" s="44" t="s">
        <v>122</v>
      </c>
      <c r="C30" s="48"/>
      <c r="D30" s="56" t="s">
        <v>70</v>
      </c>
      <c r="E30" s="57" t="s">
        <v>71</v>
      </c>
      <c r="F30" s="58" t="s">
        <v>91</v>
      </c>
      <c r="G30" s="18" t="s">
        <v>203</v>
      </c>
      <c r="H30" s="54" t="s">
        <v>204</v>
      </c>
      <c r="I30" s="32">
        <v>0</v>
      </c>
      <c r="J30" s="33">
        <v>8</v>
      </c>
      <c r="K30" s="32">
        <v>0</v>
      </c>
      <c r="L30" s="33">
        <v>0</v>
      </c>
      <c r="M30" s="32">
        <v>1</v>
      </c>
      <c r="N30" s="33">
        <v>2</v>
      </c>
      <c r="O30" s="32">
        <v>3</v>
      </c>
      <c r="P30" s="33">
        <v>4</v>
      </c>
      <c r="Q30" s="32">
        <v>0</v>
      </c>
      <c r="R30" s="37">
        <v>0</v>
      </c>
      <c r="S30" s="65">
        <v>12</v>
      </c>
      <c r="T30" s="37">
        <v>0</v>
      </c>
      <c r="U30" s="36">
        <v>14</v>
      </c>
      <c r="V30" s="37">
        <v>15</v>
      </c>
      <c r="W30" s="36">
        <v>16</v>
      </c>
      <c r="X30" s="35"/>
      <c r="Y30" s="36"/>
      <c r="Z30" s="36"/>
      <c r="AA30" s="36"/>
      <c r="AB30" s="36"/>
      <c r="AC30" s="35" t="s">
        <v>85</v>
      </c>
      <c r="AD30" s="36" t="s">
        <v>85</v>
      </c>
      <c r="AE30" s="37"/>
      <c r="AF30" s="36" t="s">
        <v>81</v>
      </c>
      <c r="AG30" s="37" t="s">
        <v>85</v>
      </c>
      <c r="AH30" s="36" t="s">
        <v>81</v>
      </c>
      <c r="AI30" s="37" t="s">
        <v>81</v>
      </c>
      <c r="AJ30" s="36" t="s">
        <v>81</v>
      </c>
      <c r="AK30" s="35">
        <v>4</v>
      </c>
      <c r="AL30" s="36" t="s">
        <v>81</v>
      </c>
      <c r="AM30" s="37" t="s">
        <v>85</v>
      </c>
      <c r="AN30" s="36" t="s">
        <v>81</v>
      </c>
      <c r="AO30" s="37" t="s">
        <v>85</v>
      </c>
      <c r="AP30" s="36" t="s">
        <v>85</v>
      </c>
      <c r="AQ30" s="37" t="s">
        <v>85</v>
      </c>
      <c r="AR30" s="36" t="s">
        <v>85</v>
      </c>
      <c r="AS30" s="37" t="s">
        <v>85</v>
      </c>
      <c r="AT30" s="36" t="s">
        <v>85</v>
      </c>
      <c r="AU30" s="37" t="s">
        <v>81</v>
      </c>
      <c r="AV30" s="36" t="s">
        <v>85</v>
      </c>
      <c r="AW30" s="37" t="s">
        <v>85</v>
      </c>
      <c r="AX30" s="36" t="s">
        <v>81</v>
      </c>
      <c r="AY30" s="37" t="s">
        <v>85</v>
      </c>
      <c r="AZ30" s="36" t="s">
        <v>85</v>
      </c>
      <c r="BA30" s="37" t="s">
        <v>85</v>
      </c>
      <c r="BB30" s="36" t="s">
        <v>81</v>
      </c>
      <c r="BC30" s="37" t="s">
        <v>81</v>
      </c>
      <c r="BD30" s="36" t="s">
        <v>85</v>
      </c>
      <c r="BE30" s="37" t="s">
        <v>85</v>
      </c>
      <c r="BF30" s="36" t="s">
        <v>85</v>
      </c>
      <c r="BG30" s="37" t="s">
        <v>85</v>
      </c>
      <c r="BH30" s="36" t="s">
        <v>85</v>
      </c>
      <c r="BI30" s="38" t="s">
        <v>110</v>
      </c>
    </row>
    <row r="31" spans="1:61" ht="16.5" customHeight="1" thickBot="1" x14ac:dyDescent="0.45">
      <c r="A31" s="21"/>
      <c r="B31" s="45" t="s">
        <v>139</v>
      </c>
      <c r="C31" s="48"/>
      <c r="D31" s="56" t="s">
        <v>70</v>
      </c>
      <c r="E31" s="57" t="s">
        <v>71</v>
      </c>
      <c r="F31" s="58" t="s">
        <v>91</v>
      </c>
      <c r="G31" s="18" t="s">
        <v>206</v>
      </c>
      <c r="H31" s="54" t="s">
        <v>207</v>
      </c>
      <c r="I31" s="32">
        <v>0</v>
      </c>
      <c r="J31" s="33">
        <v>0</v>
      </c>
      <c r="K31" s="32">
        <v>9</v>
      </c>
      <c r="L31" s="33">
        <v>0</v>
      </c>
      <c r="M31" s="32">
        <v>1</v>
      </c>
      <c r="N31" s="33">
        <v>2</v>
      </c>
      <c r="O31" s="32">
        <v>3</v>
      </c>
      <c r="P31" s="33">
        <v>4</v>
      </c>
      <c r="Q31" s="32">
        <v>5</v>
      </c>
      <c r="R31" s="37">
        <v>0</v>
      </c>
      <c r="S31" s="65">
        <v>12</v>
      </c>
      <c r="T31" s="37">
        <v>0</v>
      </c>
      <c r="U31" s="36">
        <v>14</v>
      </c>
      <c r="V31" s="37">
        <v>15</v>
      </c>
      <c r="W31" s="36">
        <v>16</v>
      </c>
      <c r="X31" s="35"/>
      <c r="Y31" s="36"/>
      <c r="Z31" s="36"/>
      <c r="AA31" s="36"/>
      <c r="AB31" s="36"/>
      <c r="AC31" s="35" t="s">
        <v>85</v>
      </c>
      <c r="AD31" s="36"/>
      <c r="AE31" s="37"/>
      <c r="AF31" s="36"/>
      <c r="AG31" s="37" t="s">
        <v>85</v>
      </c>
      <c r="AH31" s="36" t="s">
        <v>85</v>
      </c>
      <c r="AI31" s="37"/>
      <c r="AJ31" s="36" t="s">
        <v>85</v>
      </c>
      <c r="AK31" s="35">
        <v>3</v>
      </c>
      <c r="AL31" s="36"/>
      <c r="AM31" s="37" t="s">
        <v>85</v>
      </c>
      <c r="AN31" s="36"/>
      <c r="AO31" s="37" t="s">
        <v>85</v>
      </c>
      <c r="AP31" s="36" t="s">
        <v>85</v>
      </c>
      <c r="AQ31" s="37" t="s">
        <v>85</v>
      </c>
      <c r="AR31" s="36" t="s">
        <v>85</v>
      </c>
      <c r="AS31" s="37" t="s">
        <v>85</v>
      </c>
      <c r="AT31" s="36" t="s">
        <v>85</v>
      </c>
      <c r="AU31" s="37"/>
      <c r="AV31" s="36" t="s">
        <v>85</v>
      </c>
      <c r="AW31" s="37" t="s">
        <v>85</v>
      </c>
      <c r="AX31" s="36"/>
      <c r="AY31" s="37" t="s">
        <v>85</v>
      </c>
      <c r="AZ31" s="36" t="s">
        <v>85</v>
      </c>
      <c r="BA31" s="37"/>
      <c r="BB31" s="36"/>
      <c r="BC31" s="37"/>
      <c r="BD31" s="36" t="s">
        <v>85</v>
      </c>
      <c r="BE31" s="37" t="s">
        <v>85</v>
      </c>
      <c r="BF31" s="36"/>
      <c r="BG31" s="37"/>
      <c r="BH31" s="36"/>
      <c r="BI31" s="40" t="s">
        <v>175</v>
      </c>
    </row>
    <row r="32" spans="1:61" ht="16.5" customHeight="1" thickBot="1" x14ac:dyDescent="0.45">
      <c r="A32" s="21"/>
      <c r="B32" s="42"/>
      <c r="C32" s="47" t="s">
        <v>143</v>
      </c>
      <c r="D32" s="46"/>
      <c r="E32" s="46"/>
      <c r="F32" s="46"/>
      <c r="G32" s="18" t="s">
        <v>210</v>
      </c>
      <c r="H32" s="55" t="s">
        <v>763</v>
      </c>
      <c r="I32" s="32">
        <v>0</v>
      </c>
      <c r="J32" s="33">
        <v>0</v>
      </c>
      <c r="K32" s="32">
        <v>9</v>
      </c>
      <c r="L32" s="33">
        <v>0</v>
      </c>
      <c r="M32" s="32">
        <v>1</v>
      </c>
      <c r="N32" s="33">
        <v>2</v>
      </c>
      <c r="O32" s="32">
        <v>0</v>
      </c>
      <c r="P32" s="33">
        <v>0</v>
      </c>
      <c r="Q32" s="32">
        <v>0</v>
      </c>
      <c r="R32" s="37">
        <v>0</v>
      </c>
      <c r="S32" s="65">
        <v>12</v>
      </c>
      <c r="T32" s="37">
        <v>0</v>
      </c>
      <c r="U32" s="36">
        <v>0</v>
      </c>
      <c r="V32" s="37">
        <v>0</v>
      </c>
      <c r="W32" s="36">
        <v>0</v>
      </c>
      <c r="X32" s="35"/>
      <c r="Y32" s="36"/>
      <c r="Z32" s="36"/>
      <c r="AA32" s="36"/>
      <c r="AB32" s="36"/>
      <c r="AC32" s="35" t="s">
        <v>81</v>
      </c>
      <c r="AD32" s="36" t="s">
        <v>85</v>
      </c>
      <c r="AE32" s="37"/>
      <c r="AF32" s="36" t="s">
        <v>85</v>
      </c>
      <c r="AG32" s="37" t="s">
        <v>85</v>
      </c>
      <c r="AH32" s="36" t="s">
        <v>85</v>
      </c>
      <c r="AI32" s="37" t="s">
        <v>81</v>
      </c>
      <c r="AJ32" s="36" t="s">
        <v>85</v>
      </c>
      <c r="AK32" s="35">
        <v>3</v>
      </c>
      <c r="AL32" s="36" t="s">
        <v>81</v>
      </c>
      <c r="AM32" s="37" t="s">
        <v>85</v>
      </c>
      <c r="AN32" s="36" t="s">
        <v>81</v>
      </c>
      <c r="AO32" s="37" t="s">
        <v>85</v>
      </c>
      <c r="AP32" s="36" t="s">
        <v>85</v>
      </c>
      <c r="AQ32" s="37" t="s">
        <v>85</v>
      </c>
      <c r="AR32" s="36" t="s">
        <v>85</v>
      </c>
      <c r="AS32" s="37" t="s">
        <v>85</v>
      </c>
      <c r="AT32" s="36" t="s">
        <v>81</v>
      </c>
      <c r="AU32" s="37" t="s">
        <v>81</v>
      </c>
      <c r="AV32" s="36" t="s">
        <v>85</v>
      </c>
      <c r="AW32" s="37" t="s">
        <v>85</v>
      </c>
      <c r="AX32" s="36" t="s">
        <v>81</v>
      </c>
      <c r="AY32" s="37" t="s">
        <v>85</v>
      </c>
      <c r="AZ32" s="36" t="s">
        <v>85</v>
      </c>
      <c r="BA32" s="37" t="s">
        <v>85</v>
      </c>
      <c r="BB32" s="36" t="s">
        <v>81</v>
      </c>
      <c r="BC32" s="37" t="s">
        <v>81</v>
      </c>
      <c r="BD32" s="36" t="s">
        <v>81</v>
      </c>
      <c r="BE32" s="37" t="s">
        <v>85</v>
      </c>
      <c r="BF32" s="36" t="s">
        <v>81</v>
      </c>
      <c r="BG32" s="37" t="s">
        <v>81</v>
      </c>
      <c r="BH32" s="36" t="s">
        <v>81</v>
      </c>
      <c r="BI32" s="38" t="s">
        <v>175</v>
      </c>
    </row>
    <row r="33" spans="1:61" ht="16.5" customHeight="1" thickBot="1" x14ac:dyDescent="0.45">
      <c r="A33" s="21"/>
      <c r="B33" s="44" t="s">
        <v>122</v>
      </c>
      <c r="C33" s="48"/>
      <c r="D33" s="56" t="s">
        <v>70</v>
      </c>
      <c r="E33" s="57" t="s">
        <v>71</v>
      </c>
      <c r="F33" s="58" t="s">
        <v>91</v>
      </c>
      <c r="G33" s="18" t="s">
        <v>214</v>
      </c>
      <c r="H33" s="54" t="s">
        <v>215</v>
      </c>
      <c r="I33" s="32">
        <v>0</v>
      </c>
      <c r="J33" s="33">
        <v>0</v>
      </c>
      <c r="K33" s="32">
        <v>9</v>
      </c>
      <c r="L33" s="33">
        <v>0</v>
      </c>
      <c r="M33" s="32">
        <v>1</v>
      </c>
      <c r="N33" s="34">
        <v>0</v>
      </c>
      <c r="O33" s="32">
        <v>0</v>
      </c>
      <c r="P33" s="33">
        <v>0</v>
      </c>
      <c r="Q33" s="32">
        <v>0</v>
      </c>
      <c r="R33" s="37">
        <v>0</v>
      </c>
      <c r="S33" s="65">
        <v>12</v>
      </c>
      <c r="T33" s="37">
        <v>0</v>
      </c>
      <c r="U33" s="36">
        <v>14</v>
      </c>
      <c r="V33" s="37">
        <v>15</v>
      </c>
      <c r="W33" s="36">
        <v>16</v>
      </c>
      <c r="X33" s="35"/>
      <c r="Y33" s="36"/>
      <c r="Z33" s="36"/>
      <c r="AA33" s="36"/>
      <c r="AB33" s="36"/>
      <c r="AC33" s="35" t="s">
        <v>85</v>
      </c>
      <c r="AD33" s="36" t="s">
        <v>85</v>
      </c>
      <c r="AE33" s="37"/>
      <c r="AF33" s="36" t="s">
        <v>81</v>
      </c>
      <c r="AG33" s="37" t="s">
        <v>81</v>
      </c>
      <c r="AH33" s="36" t="s">
        <v>81</v>
      </c>
      <c r="AI33" s="37" t="s">
        <v>81</v>
      </c>
      <c r="AJ33" s="36" t="s">
        <v>85</v>
      </c>
      <c r="AK33" s="35">
        <v>3</v>
      </c>
      <c r="AL33" s="36" t="s">
        <v>81</v>
      </c>
      <c r="AM33" s="37" t="s">
        <v>85</v>
      </c>
      <c r="AN33" s="36" t="s">
        <v>81</v>
      </c>
      <c r="AO33" s="37" t="s">
        <v>85</v>
      </c>
      <c r="AP33" s="36" t="s">
        <v>85</v>
      </c>
      <c r="AQ33" s="37" t="s">
        <v>85</v>
      </c>
      <c r="AR33" s="36" t="s">
        <v>85</v>
      </c>
      <c r="AS33" s="37" t="s">
        <v>85</v>
      </c>
      <c r="AT33" s="36" t="s">
        <v>85</v>
      </c>
      <c r="AU33" s="37" t="s">
        <v>81</v>
      </c>
      <c r="AV33" s="36" t="s">
        <v>85</v>
      </c>
      <c r="AW33" s="37" t="s">
        <v>85</v>
      </c>
      <c r="AX33" s="36" t="s">
        <v>81</v>
      </c>
      <c r="AY33" s="37" t="s">
        <v>85</v>
      </c>
      <c r="AZ33" s="36" t="s">
        <v>85</v>
      </c>
      <c r="BA33" s="37" t="s">
        <v>85</v>
      </c>
      <c r="BB33" s="36" t="s">
        <v>81</v>
      </c>
      <c r="BC33" s="37" t="s">
        <v>81</v>
      </c>
      <c r="BD33" s="36" t="s">
        <v>81</v>
      </c>
      <c r="BE33" s="37" t="s">
        <v>85</v>
      </c>
      <c r="BF33" s="36" t="s">
        <v>85</v>
      </c>
      <c r="BG33" s="37" t="s">
        <v>85</v>
      </c>
      <c r="BH33" s="36" t="s">
        <v>85</v>
      </c>
      <c r="BI33" s="38" t="s">
        <v>110</v>
      </c>
    </row>
    <row r="34" spans="1:61" ht="16.5" customHeight="1" thickBot="1" x14ac:dyDescent="0.45">
      <c r="A34" s="21"/>
      <c r="B34" s="45" t="s">
        <v>139</v>
      </c>
      <c r="C34" s="47" t="s">
        <v>143</v>
      </c>
      <c r="D34" s="56" t="s">
        <v>70</v>
      </c>
      <c r="E34" s="57" t="s">
        <v>71</v>
      </c>
      <c r="F34" s="58" t="s">
        <v>91</v>
      </c>
      <c r="G34" s="19" t="s">
        <v>218</v>
      </c>
      <c r="H34" s="54" t="s">
        <v>219</v>
      </c>
      <c r="I34" s="32">
        <v>0</v>
      </c>
      <c r="J34" s="33">
        <v>0</v>
      </c>
      <c r="K34" s="32">
        <v>0</v>
      </c>
      <c r="L34" s="33">
        <v>10</v>
      </c>
      <c r="M34" s="32">
        <v>1</v>
      </c>
      <c r="N34" s="33">
        <v>2</v>
      </c>
      <c r="O34" s="32">
        <v>3</v>
      </c>
      <c r="P34" s="33">
        <v>4</v>
      </c>
      <c r="Q34" s="32">
        <v>0</v>
      </c>
      <c r="R34" s="37">
        <v>0</v>
      </c>
      <c r="S34" s="65">
        <v>12</v>
      </c>
      <c r="T34" s="37">
        <v>13</v>
      </c>
      <c r="U34" s="36">
        <v>14</v>
      </c>
      <c r="V34" s="37">
        <v>15</v>
      </c>
      <c r="W34" s="36">
        <v>16</v>
      </c>
      <c r="X34" s="35"/>
      <c r="Y34" s="36"/>
      <c r="Z34" s="36"/>
      <c r="AA34" s="36"/>
      <c r="AB34" s="36"/>
      <c r="AC34" s="35" t="s">
        <v>85</v>
      </c>
      <c r="AD34" s="36" t="s">
        <v>85</v>
      </c>
      <c r="AE34" s="37"/>
      <c r="AF34" s="36" t="s">
        <v>85</v>
      </c>
      <c r="AG34" s="37" t="s">
        <v>85</v>
      </c>
      <c r="AH34" s="36" t="s">
        <v>85</v>
      </c>
      <c r="AI34" s="35"/>
      <c r="AJ34" s="36" t="s">
        <v>85</v>
      </c>
      <c r="AK34" s="35">
        <v>3</v>
      </c>
      <c r="AL34" s="36"/>
      <c r="AM34" s="37" t="s">
        <v>85</v>
      </c>
      <c r="AN34" s="36" t="s">
        <v>85</v>
      </c>
      <c r="AO34" s="37" t="s">
        <v>85</v>
      </c>
      <c r="AP34" s="36" t="s">
        <v>85</v>
      </c>
      <c r="AQ34" s="35"/>
      <c r="AR34" s="36" t="s">
        <v>85</v>
      </c>
      <c r="AS34" s="37" t="s">
        <v>85</v>
      </c>
      <c r="AT34" s="36" t="s">
        <v>85</v>
      </c>
      <c r="AU34" s="35"/>
      <c r="AV34" s="36" t="s">
        <v>85</v>
      </c>
      <c r="AW34" s="37" t="s">
        <v>85</v>
      </c>
      <c r="AX34" s="36"/>
      <c r="AY34" s="37" t="s">
        <v>85</v>
      </c>
      <c r="AZ34" s="36" t="s">
        <v>85</v>
      </c>
      <c r="BA34" s="37" t="s">
        <v>85</v>
      </c>
      <c r="BB34" s="36"/>
      <c r="BC34" s="35"/>
      <c r="BD34" s="36" t="s">
        <v>85</v>
      </c>
      <c r="BE34" s="37"/>
      <c r="BF34" s="36" t="s">
        <v>85</v>
      </c>
      <c r="BG34" s="37" t="s">
        <v>85</v>
      </c>
      <c r="BH34" s="36" t="s">
        <v>85</v>
      </c>
      <c r="BI34" s="40" t="s">
        <v>110</v>
      </c>
    </row>
    <row r="35" spans="1:61" ht="16.5" customHeight="1" thickBot="1" x14ac:dyDescent="0.45">
      <c r="A35" s="21"/>
      <c r="B35" s="44" t="s">
        <v>122</v>
      </c>
      <c r="C35" s="47" t="s">
        <v>143</v>
      </c>
      <c r="D35" s="56" t="s">
        <v>70</v>
      </c>
      <c r="E35" s="57" t="s">
        <v>71</v>
      </c>
      <c r="F35" s="59" t="s">
        <v>98</v>
      </c>
      <c r="G35" s="19" t="s">
        <v>224</v>
      </c>
      <c r="H35" s="54" t="s">
        <v>225</v>
      </c>
      <c r="I35" s="32">
        <v>0</v>
      </c>
      <c r="J35" s="33">
        <v>0</v>
      </c>
      <c r="K35" s="32">
        <v>0</v>
      </c>
      <c r="L35" s="33">
        <v>10</v>
      </c>
      <c r="M35" s="32">
        <v>1</v>
      </c>
      <c r="N35" s="33">
        <v>2</v>
      </c>
      <c r="O35" s="32">
        <v>3</v>
      </c>
      <c r="P35" s="33">
        <v>0</v>
      </c>
      <c r="Q35" s="32">
        <v>5</v>
      </c>
      <c r="R35" s="37">
        <v>0</v>
      </c>
      <c r="S35" s="65">
        <v>12</v>
      </c>
      <c r="T35" s="37">
        <v>13</v>
      </c>
      <c r="U35" s="36">
        <v>14</v>
      </c>
      <c r="V35" s="37">
        <v>15</v>
      </c>
      <c r="W35" s="36">
        <v>16</v>
      </c>
      <c r="X35" s="35"/>
      <c r="Y35" s="36"/>
      <c r="Z35" s="36"/>
      <c r="AA35" s="36"/>
      <c r="AB35" s="36"/>
      <c r="AC35" s="35" t="s">
        <v>85</v>
      </c>
      <c r="AD35" s="36" t="s">
        <v>85</v>
      </c>
      <c r="AE35" s="37"/>
      <c r="AF35" s="36" t="s">
        <v>85</v>
      </c>
      <c r="AG35" s="37" t="s">
        <v>85</v>
      </c>
      <c r="AH35" s="36" t="s">
        <v>85</v>
      </c>
      <c r="AI35" s="35"/>
      <c r="AJ35" s="36" t="s">
        <v>85</v>
      </c>
      <c r="AK35" s="35">
        <v>3</v>
      </c>
      <c r="AL35" s="36"/>
      <c r="AM35" s="37" t="s">
        <v>85</v>
      </c>
      <c r="AN35" s="36" t="s">
        <v>85</v>
      </c>
      <c r="AO35" s="37" t="s">
        <v>85</v>
      </c>
      <c r="AP35" s="36" t="s">
        <v>85</v>
      </c>
      <c r="AQ35" s="35"/>
      <c r="AR35" s="36" t="s">
        <v>85</v>
      </c>
      <c r="AS35" s="37" t="s">
        <v>85</v>
      </c>
      <c r="AT35" s="36" t="s">
        <v>85</v>
      </c>
      <c r="AU35" s="35"/>
      <c r="AV35" s="36" t="s">
        <v>85</v>
      </c>
      <c r="AW35" s="37" t="s">
        <v>85</v>
      </c>
      <c r="AX35" s="36"/>
      <c r="AY35" s="37" t="s">
        <v>85</v>
      </c>
      <c r="AZ35" s="36" t="s">
        <v>85</v>
      </c>
      <c r="BA35" s="37" t="s">
        <v>85</v>
      </c>
      <c r="BB35" s="36"/>
      <c r="BC35" s="35"/>
      <c r="BD35" s="36"/>
      <c r="BE35" s="37"/>
      <c r="BF35" s="36" t="s">
        <v>85</v>
      </c>
      <c r="BG35" s="37" t="s">
        <v>85</v>
      </c>
      <c r="BH35" s="36"/>
      <c r="BI35" s="40" t="s">
        <v>175</v>
      </c>
    </row>
    <row r="36" spans="1:61" ht="16.5" customHeight="1" x14ac:dyDescent="0.4">
      <c r="A36" s="21"/>
      <c r="B36" s="43" t="s">
        <v>117</v>
      </c>
      <c r="C36" s="46"/>
      <c r="D36" s="56" t="s">
        <v>228</v>
      </c>
      <c r="E36" s="57" t="s">
        <v>71</v>
      </c>
      <c r="F36" s="59" t="s">
        <v>98</v>
      </c>
      <c r="G36" s="18" t="s">
        <v>229</v>
      </c>
      <c r="H36" s="55" t="s">
        <v>765</v>
      </c>
      <c r="I36" s="32">
        <v>7</v>
      </c>
      <c r="J36" s="33">
        <v>0</v>
      </c>
      <c r="K36" s="32">
        <v>0</v>
      </c>
      <c r="L36" s="33">
        <v>0</v>
      </c>
      <c r="M36" s="32">
        <v>0</v>
      </c>
      <c r="N36" s="34">
        <v>0</v>
      </c>
      <c r="O36" s="32">
        <v>0</v>
      </c>
      <c r="P36" s="33">
        <v>4</v>
      </c>
      <c r="Q36" s="32">
        <v>0</v>
      </c>
      <c r="R36" s="33">
        <v>11</v>
      </c>
      <c r="S36" s="32">
        <v>0</v>
      </c>
      <c r="T36" s="37">
        <v>0</v>
      </c>
      <c r="U36" s="36">
        <v>14</v>
      </c>
      <c r="V36" s="37">
        <v>15</v>
      </c>
      <c r="W36" s="36">
        <v>0</v>
      </c>
      <c r="X36" s="35">
        <v>17</v>
      </c>
      <c r="Y36" s="36"/>
      <c r="Z36" s="36"/>
      <c r="AA36" s="36"/>
      <c r="AB36" s="36"/>
      <c r="AC36" s="35" t="s">
        <v>85</v>
      </c>
      <c r="AD36" s="36" t="s">
        <v>85</v>
      </c>
      <c r="AE36" s="37"/>
      <c r="AF36" s="36" t="s">
        <v>81</v>
      </c>
      <c r="AG36" s="37" t="s">
        <v>81</v>
      </c>
      <c r="AH36" s="36" t="s">
        <v>81</v>
      </c>
      <c r="AI36" s="37" t="s">
        <v>81</v>
      </c>
      <c r="AJ36" s="36" t="s">
        <v>85</v>
      </c>
      <c r="AK36" s="35">
        <v>3</v>
      </c>
      <c r="AL36" s="36" t="s">
        <v>85</v>
      </c>
      <c r="AM36" s="37" t="s">
        <v>85</v>
      </c>
      <c r="AN36" s="36" t="s">
        <v>81</v>
      </c>
      <c r="AO36" s="37" t="s">
        <v>85</v>
      </c>
      <c r="AP36" s="36" t="s">
        <v>85</v>
      </c>
      <c r="AQ36" s="37" t="s">
        <v>85</v>
      </c>
      <c r="AR36" s="36" t="s">
        <v>85</v>
      </c>
      <c r="AS36" s="37" t="s">
        <v>85</v>
      </c>
      <c r="AT36" s="36" t="s">
        <v>81</v>
      </c>
      <c r="AU36" s="37" t="s">
        <v>81</v>
      </c>
      <c r="AV36" s="36" t="s">
        <v>81</v>
      </c>
      <c r="AW36" s="37" t="s">
        <v>85</v>
      </c>
      <c r="AX36" s="36" t="s">
        <v>81</v>
      </c>
      <c r="AY36" s="37" t="s">
        <v>81</v>
      </c>
      <c r="AZ36" s="36" t="s">
        <v>85</v>
      </c>
      <c r="BA36" s="37" t="s">
        <v>81</v>
      </c>
      <c r="BB36" s="36" t="s">
        <v>85</v>
      </c>
      <c r="BC36" s="37" t="s">
        <v>85</v>
      </c>
      <c r="BD36" s="36" t="s">
        <v>85</v>
      </c>
      <c r="BE36" s="37" t="s">
        <v>81</v>
      </c>
      <c r="BF36" s="36" t="s">
        <v>85</v>
      </c>
      <c r="BG36" s="37" t="s">
        <v>85</v>
      </c>
      <c r="BH36" s="36" t="s">
        <v>81</v>
      </c>
      <c r="BI36" s="38" t="s">
        <v>86</v>
      </c>
    </row>
    <row r="37" spans="1:61" ht="16.5" customHeight="1" x14ac:dyDescent="0.4">
      <c r="A37" s="21"/>
      <c r="B37" s="43" t="s">
        <v>117</v>
      </c>
      <c r="C37" s="46"/>
      <c r="D37" s="56" t="s">
        <v>228</v>
      </c>
      <c r="E37" s="57" t="s">
        <v>71</v>
      </c>
      <c r="F37" s="59" t="s">
        <v>98</v>
      </c>
      <c r="G37" s="18" t="s">
        <v>232</v>
      </c>
      <c r="H37" s="54" t="s">
        <v>764</v>
      </c>
      <c r="I37" s="32">
        <v>7</v>
      </c>
      <c r="J37" s="33">
        <v>0</v>
      </c>
      <c r="K37" s="32">
        <v>0</v>
      </c>
      <c r="L37" s="33">
        <v>0</v>
      </c>
      <c r="M37" s="32">
        <v>0</v>
      </c>
      <c r="N37" s="34">
        <v>0</v>
      </c>
      <c r="O37" s="32">
        <v>0</v>
      </c>
      <c r="P37" s="33">
        <v>4</v>
      </c>
      <c r="Q37" s="32">
        <v>0</v>
      </c>
      <c r="R37" s="33">
        <v>11</v>
      </c>
      <c r="S37" s="32">
        <v>0</v>
      </c>
      <c r="T37" s="37">
        <v>0</v>
      </c>
      <c r="U37" s="36">
        <v>14</v>
      </c>
      <c r="V37" s="37">
        <v>15</v>
      </c>
      <c r="W37" s="36">
        <v>0</v>
      </c>
      <c r="X37" s="35">
        <v>17</v>
      </c>
      <c r="Y37" s="36"/>
      <c r="Z37" s="36"/>
      <c r="AA37" s="36"/>
      <c r="AB37" s="36"/>
      <c r="AC37" s="35" t="s">
        <v>85</v>
      </c>
      <c r="AD37" s="36" t="s">
        <v>85</v>
      </c>
      <c r="AE37" s="37"/>
      <c r="AF37" s="36" t="s">
        <v>81</v>
      </c>
      <c r="AG37" s="37" t="s">
        <v>81</v>
      </c>
      <c r="AH37" s="36" t="s">
        <v>81</v>
      </c>
      <c r="AI37" s="37" t="s">
        <v>81</v>
      </c>
      <c r="AJ37" s="36" t="s">
        <v>85</v>
      </c>
      <c r="AK37" s="35">
        <v>3</v>
      </c>
      <c r="AL37" s="36" t="s">
        <v>85</v>
      </c>
      <c r="AM37" s="37" t="s">
        <v>85</v>
      </c>
      <c r="AN37" s="36" t="s">
        <v>81</v>
      </c>
      <c r="AO37" s="37" t="s">
        <v>85</v>
      </c>
      <c r="AP37" s="36" t="s">
        <v>85</v>
      </c>
      <c r="AQ37" s="37" t="s">
        <v>85</v>
      </c>
      <c r="AR37" s="36" t="s">
        <v>85</v>
      </c>
      <c r="AS37" s="37" t="s">
        <v>85</v>
      </c>
      <c r="AT37" s="36" t="s">
        <v>81</v>
      </c>
      <c r="AU37" s="37" t="s">
        <v>81</v>
      </c>
      <c r="AV37" s="36" t="s">
        <v>81</v>
      </c>
      <c r="AW37" s="37" t="s">
        <v>85</v>
      </c>
      <c r="AX37" s="36" t="s">
        <v>81</v>
      </c>
      <c r="AY37" s="37" t="s">
        <v>81</v>
      </c>
      <c r="AZ37" s="36" t="s">
        <v>85</v>
      </c>
      <c r="BA37" s="37" t="s">
        <v>81</v>
      </c>
      <c r="BB37" s="36" t="s">
        <v>85</v>
      </c>
      <c r="BC37" s="37" t="s">
        <v>85</v>
      </c>
      <c r="BD37" s="36" t="s">
        <v>85</v>
      </c>
      <c r="BE37" s="37" t="s">
        <v>81</v>
      </c>
      <c r="BF37" s="36" t="s">
        <v>85</v>
      </c>
      <c r="BG37" s="37" t="s">
        <v>85</v>
      </c>
      <c r="BH37" s="36" t="s">
        <v>81</v>
      </c>
      <c r="BI37" s="38" t="s">
        <v>86</v>
      </c>
    </row>
    <row r="38" spans="1:61" ht="16.5" customHeight="1" x14ac:dyDescent="0.4">
      <c r="A38" s="21"/>
      <c r="B38" s="43" t="s">
        <v>117</v>
      </c>
      <c r="C38" s="46"/>
      <c r="D38" s="56" t="s">
        <v>228</v>
      </c>
      <c r="E38" s="57" t="s">
        <v>71</v>
      </c>
      <c r="F38" s="59" t="s">
        <v>98</v>
      </c>
      <c r="G38" s="18" t="s">
        <v>234</v>
      </c>
      <c r="H38" s="55" t="s">
        <v>766</v>
      </c>
      <c r="I38" s="32">
        <v>7</v>
      </c>
      <c r="J38" s="33">
        <v>0</v>
      </c>
      <c r="K38" s="32">
        <v>0</v>
      </c>
      <c r="L38" s="33">
        <v>0</v>
      </c>
      <c r="M38" s="32">
        <v>0</v>
      </c>
      <c r="N38" s="34">
        <v>0</v>
      </c>
      <c r="O38" s="32">
        <v>0</v>
      </c>
      <c r="P38" s="33">
        <v>4</v>
      </c>
      <c r="Q38" s="32">
        <v>0</v>
      </c>
      <c r="R38" s="33">
        <v>11</v>
      </c>
      <c r="S38" s="32">
        <v>0</v>
      </c>
      <c r="T38" s="37">
        <v>0</v>
      </c>
      <c r="U38" s="36">
        <v>14</v>
      </c>
      <c r="V38" s="37">
        <v>15</v>
      </c>
      <c r="W38" s="36">
        <v>0</v>
      </c>
      <c r="X38" s="35">
        <v>17</v>
      </c>
      <c r="Y38" s="36"/>
      <c r="Z38" s="36"/>
      <c r="AA38" s="36"/>
      <c r="AB38" s="36"/>
      <c r="AC38" s="35" t="s">
        <v>85</v>
      </c>
      <c r="AD38" s="36" t="s">
        <v>85</v>
      </c>
      <c r="AE38" s="37"/>
      <c r="AF38" s="36" t="s">
        <v>81</v>
      </c>
      <c r="AG38" s="37" t="s">
        <v>81</v>
      </c>
      <c r="AH38" s="36" t="s">
        <v>81</v>
      </c>
      <c r="AI38" s="37" t="s">
        <v>81</v>
      </c>
      <c r="AJ38" s="36" t="s">
        <v>85</v>
      </c>
      <c r="AK38" s="35">
        <v>3</v>
      </c>
      <c r="AL38" s="36" t="s">
        <v>85</v>
      </c>
      <c r="AM38" s="37" t="s">
        <v>85</v>
      </c>
      <c r="AN38" s="36" t="s">
        <v>81</v>
      </c>
      <c r="AO38" s="37" t="s">
        <v>85</v>
      </c>
      <c r="AP38" s="36" t="s">
        <v>85</v>
      </c>
      <c r="AQ38" s="37" t="s">
        <v>85</v>
      </c>
      <c r="AR38" s="36" t="s">
        <v>85</v>
      </c>
      <c r="AS38" s="37" t="s">
        <v>85</v>
      </c>
      <c r="AT38" s="36" t="s">
        <v>81</v>
      </c>
      <c r="AU38" s="37" t="s">
        <v>81</v>
      </c>
      <c r="AV38" s="36" t="s">
        <v>81</v>
      </c>
      <c r="AW38" s="37" t="s">
        <v>85</v>
      </c>
      <c r="AX38" s="36" t="s">
        <v>81</v>
      </c>
      <c r="AY38" s="37" t="s">
        <v>81</v>
      </c>
      <c r="AZ38" s="36" t="s">
        <v>85</v>
      </c>
      <c r="BA38" s="37" t="s">
        <v>81</v>
      </c>
      <c r="BB38" s="36" t="s">
        <v>85</v>
      </c>
      <c r="BC38" s="37" t="s">
        <v>85</v>
      </c>
      <c r="BD38" s="36" t="s">
        <v>85</v>
      </c>
      <c r="BE38" s="37" t="s">
        <v>81</v>
      </c>
      <c r="BF38" s="36" t="s">
        <v>85</v>
      </c>
      <c r="BG38" s="37" t="s">
        <v>85</v>
      </c>
      <c r="BH38" s="36" t="s">
        <v>81</v>
      </c>
      <c r="BI38" s="38" t="s">
        <v>95</v>
      </c>
    </row>
    <row r="39" spans="1:61" ht="16.5" customHeight="1" x14ac:dyDescent="0.4">
      <c r="A39" s="21"/>
      <c r="B39" s="43" t="s">
        <v>117</v>
      </c>
      <c r="C39" s="46"/>
      <c r="D39" s="56" t="s">
        <v>228</v>
      </c>
      <c r="E39" s="57" t="s">
        <v>71</v>
      </c>
      <c r="F39" s="59" t="s">
        <v>98</v>
      </c>
      <c r="G39" s="18" t="s">
        <v>237</v>
      </c>
      <c r="H39" s="55" t="s">
        <v>767</v>
      </c>
      <c r="I39" s="32">
        <v>7</v>
      </c>
      <c r="J39" s="33">
        <v>0</v>
      </c>
      <c r="K39" s="32">
        <v>0</v>
      </c>
      <c r="L39" s="33">
        <v>0</v>
      </c>
      <c r="M39" s="32">
        <v>0</v>
      </c>
      <c r="N39" s="34">
        <v>0</v>
      </c>
      <c r="O39" s="32">
        <v>0</v>
      </c>
      <c r="P39" s="33">
        <v>4</v>
      </c>
      <c r="Q39" s="32">
        <v>0</v>
      </c>
      <c r="R39" s="33">
        <v>11</v>
      </c>
      <c r="S39" s="32">
        <v>0</v>
      </c>
      <c r="T39" s="37">
        <v>0</v>
      </c>
      <c r="U39" s="36">
        <v>14</v>
      </c>
      <c r="V39" s="37">
        <v>15</v>
      </c>
      <c r="W39" s="36">
        <v>0</v>
      </c>
      <c r="X39" s="35">
        <v>17</v>
      </c>
      <c r="Y39" s="36"/>
      <c r="Z39" s="36"/>
      <c r="AA39" s="36"/>
      <c r="AB39" s="36"/>
      <c r="AC39" s="35" t="s">
        <v>85</v>
      </c>
      <c r="AD39" s="36" t="s">
        <v>85</v>
      </c>
      <c r="AE39" s="37"/>
      <c r="AF39" s="36" t="s">
        <v>81</v>
      </c>
      <c r="AG39" s="37" t="s">
        <v>81</v>
      </c>
      <c r="AH39" s="36" t="s">
        <v>81</v>
      </c>
      <c r="AI39" s="37" t="s">
        <v>81</v>
      </c>
      <c r="AJ39" s="36" t="s">
        <v>85</v>
      </c>
      <c r="AK39" s="35">
        <v>3</v>
      </c>
      <c r="AL39" s="36" t="s">
        <v>85</v>
      </c>
      <c r="AM39" s="37" t="s">
        <v>85</v>
      </c>
      <c r="AN39" s="36" t="s">
        <v>81</v>
      </c>
      <c r="AO39" s="37" t="s">
        <v>85</v>
      </c>
      <c r="AP39" s="36" t="s">
        <v>85</v>
      </c>
      <c r="AQ39" s="37" t="s">
        <v>85</v>
      </c>
      <c r="AR39" s="36" t="s">
        <v>85</v>
      </c>
      <c r="AS39" s="37" t="s">
        <v>85</v>
      </c>
      <c r="AT39" s="36" t="s">
        <v>81</v>
      </c>
      <c r="AU39" s="37" t="s">
        <v>81</v>
      </c>
      <c r="AV39" s="36" t="s">
        <v>81</v>
      </c>
      <c r="AW39" s="37" t="s">
        <v>85</v>
      </c>
      <c r="AX39" s="36" t="s">
        <v>81</v>
      </c>
      <c r="AY39" s="37" t="s">
        <v>81</v>
      </c>
      <c r="AZ39" s="36" t="s">
        <v>85</v>
      </c>
      <c r="BA39" s="37" t="s">
        <v>81</v>
      </c>
      <c r="BB39" s="36" t="s">
        <v>85</v>
      </c>
      <c r="BC39" s="37" t="s">
        <v>85</v>
      </c>
      <c r="BD39" s="36" t="s">
        <v>85</v>
      </c>
      <c r="BE39" s="37" t="s">
        <v>81</v>
      </c>
      <c r="BF39" s="36" t="s">
        <v>85</v>
      </c>
      <c r="BG39" s="37" t="s">
        <v>85</v>
      </c>
      <c r="BH39" s="36" t="s">
        <v>81</v>
      </c>
      <c r="BI39" s="38" t="s">
        <v>95</v>
      </c>
    </row>
    <row r="40" spans="1:61" ht="16.5" customHeight="1" x14ac:dyDescent="0.4">
      <c r="A40" s="21"/>
      <c r="B40" s="43" t="s">
        <v>117</v>
      </c>
      <c r="C40" s="46"/>
      <c r="D40" s="56" t="s">
        <v>228</v>
      </c>
      <c r="E40" s="57" t="s">
        <v>71</v>
      </c>
      <c r="F40" s="59" t="s">
        <v>98</v>
      </c>
      <c r="G40" s="18" t="s">
        <v>239</v>
      </c>
      <c r="H40" s="54" t="s">
        <v>768</v>
      </c>
      <c r="I40" s="32">
        <v>7</v>
      </c>
      <c r="J40" s="33">
        <v>0</v>
      </c>
      <c r="K40" s="32">
        <v>0</v>
      </c>
      <c r="L40" s="33">
        <v>0</v>
      </c>
      <c r="M40" s="32">
        <v>0</v>
      </c>
      <c r="N40" s="34">
        <v>0</v>
      </c>
      <c r="O40" s="32">
        <v>0</v>
      </c>
      <c r="P40" s="33">
        <v>4</v>
      </c>
      <c r="Q40" s="32">
        <v>0</v>
      </c>
      <c r="R40" s="33">
        <v>11</v>
      </c>
      <c r="S40" s="32">
        <v>0</v>
      </c>
      <c r="T40" s="37">
        <v>0</v>
      </c>
      <c r="U40" s="36">
        <v>14</v>
      </c>
      <c r="V40" s="37">
        <v>15</v>
      </c>
      <c r="W40" s="36">
        <v>0</v>
      </c>
      <c r="X40" s="35">
        <v>17</v>
      </c>
      <c r="Y40" s="36"/>
      <c r="Z40" s="36"/>
      <c r="AA40" s="36"/>
      <c r="AB40" s="36"/>
      <c r="AC40" s="35" t="s">
        <v>85</v>
      </c>
      <c r="AD40" s="36" t="s">
        <v>85</v>
      </c>
      <c r="AE40" s="37"/>
      <c r="AF40" s="36" t="s">
        <v>81</v>
      </c>
      <c r="AG40" s="37" t="s">
        <v>81</v>
      </c>
      <c r="AH40" s="36" t="s">
        <v>81</v>
      </c>
      <c r="AI40" s="37" t="s">
        <v>81</v>
      </c>
      <c r="AJ40" s="36" t="s">
        <v>85</v>
      </c>
      <c r="AK40" s="35">
        <v>3</v>
      </c>
      <c r="AL40" s="36" t="s">
        <v>85</v>
      </c>
      <c r="AM40" s="37" t="s">
        <v>85</v>
      </c>
      <c r="AN40" s="36" t="s">
        <v>81</v>
      </c>
      <c r="AO40" s="37" t="s">
        <v>85</v>
      </c>
      <c r="AP40" s="36" t="s">
        <v>85</v>
      </c>
      <c r="AQ40" s="37" t="s">
        <v>85</v>
      </c>
      <c r="AR40" s="36" t="s">
        <v>85</v>
      </c>
      <c r="AS40" s="37" t="s">
        <v>85</v>
      </c>
      <c r="AT40" s="36" t="s">
        <v>81</v>
      </c>
      <c r="AU40" s="37" t="s">
        <v>81</v>
      </c>
      <c r="AV40" s="36" t="s">
        <v>81</v>
      </c>
      <c r="AW40" s="37" t="s">
        <v>85</v>
      </c>
      <c r="AX40" s="36" t="s">
        <v>81</v>
      </c>
      <c r="AY40" s="37" t="s">
        <v>81</v>
      </c>
      <c r="AZ40" s="36" t="s">
        <v>85</v>
      </c>
      <c r="BA40" s="37" t="s">
        <v>81</v>
      </c>
      <c r="BB40" s="36" t="s">
        <v>85</v>
      </c>
      <c r="BC40" s="37" t="s">
        <v>85</v>
      </c>
      <c r="BD40" s="36" t="s">
        <v>85</v>
      </c>
      <c r="BE40" s="37" t="s">
        <v>81</v>
      </c>
      <c r="BF40" s="36" t="s">
        <v>85</v>
      </c>
      <c r="BG40" s="37" t="s">
        <v>85</v>
      </c>
      <c r="BH40" s="36" t="s">
        <v>81</v>
      </c>
      <c r="BI40" s="38" t="s">
        <v>86</v>
      </c>
    </row>
    <row r="41" spans="1:61" ht="16.5" customHeight="1" x14ac:dyDescent="0.4">
      <c r="A41" s="21"/>
      <c r="B41" s="43" t="s">
        <v>117</v>
      </c>
      <c r="C41" s="46"/>
      <c r="D41" s="56" t="s">
        <v>228</v>
      </c>
      <c r="E41" s="57" t="s">
        <v>241</v>
      </c>
      <c r="F41" s="59" t="s">
        <v>98</v>
      </c>
      <c r="G41" s="18" t="s">
        <v>242</v>
      </c>
      <c r="H41" s="54" t="s">
        <v>769</v>
      </c>
      <c r="I41" s="32">
        <v>0</v>
      </c>
      <c r="J41" s="33">
        <v>8</v>
      </c>
      <c r="K41" s="32">
        <v>0</v>
      </c>
      <c r="L41" s="33">
        <v>0</v>
      </c>
      <c r="M41" s="32">
        <v>0</v>
      </c>
      <c r="N41" s="34">
        <v>0</v>
      </c>
      <c r="O41" s="32">
        <v>0</v>
      </c>
      <c r="P41" s="33">
        <v>4</v>
      </c>
      <c r="Q41" s="32">
        <v>0</v>
      </c>
      <c r="R41" s="33">
        <v>11</v>
      </c>
      <c r="S41" s="32">
        <v>0</v>
      </c>
      <c r="T41" s="37">
        <v>0</v>
      </c>
      <c r="U41" s="36">
        <v>14</v>
      </c>
      <c r="V41" s="37">
        <v>15</v>
      </c>
      <c r="W41" s="36">
        <v>0</v>
      </c>
      <c r="X41" s="35">
        <v>17</v>
      </c>
      <c r="Y41" s="36"/>
      <c r="Z41" s="36"/>
      <c r="AA41" s="36"/>
      <c r="AB41" s="36"/>
      <c r="AC41" s="35" t="s">
        <v>81</v>
      </c>
      <c r="AD41" s="36" t="s">
        <v>81</v>
      </c>
      <c r="AE41" s="37"/>
      <c r="AF41" s="36" t="s">
        <v>81</v>
      </c>
      <c r="AG41" s="37" t="s">
        <v>81</v>
      </c>
      <c r="AH41" s="36" t="s">
        <v>81</v>
      </c>
      <c r="AI41" s="37" t="s">
        <v>81</v>
      </c>
      <c r="AJ41" s="36" t="s">
        <v>85</v>
      </c>
      <c r="AK41" s="35">
        <v>3</v>
      </c>
      <c r="AL41" s="36" t="s">
        <v>85</v>
      </c>
      <c r="AM41" s="37" t="s">
        <v>85</v>
      </c>
      <c r="AN41" s="36" t="s">
        <v>81</v>
      </c>
      <c r="AO41" s="37" t="s">
        <v>85</v>
      </c>
      <c r="AP41" s="36" t="s">
        <v>85</v>
      </c>
      <c r="AQ41" s="37" t="s">
        <v>85</v>
      </c>
      <c r="AR41" s="36" t="s">
        <v>85</v>
      </c>
      <c r="AS41" s="37" t="s">
        <v>85</v>
      </c>
      <c r="AT41" s="36" t="s">
        <v>81</v>
      </c>
      <c r="AU41" s="37" t="s">
        <v>81</v>
      </c>
      <c r="AV41" s="36" t="s">
        <v>85</v>
      </c>
      <c r="AW41" s="37" t="s">
        <v>85</v>
      </c>
      <c r="AX41" s="36" t="s">
        <v>81</v>
      </c>
      <c r="AY41" s="37" t="s">
        <v>81</v>
      </c>
      <c r="AZ41" s="36" t="s">
        <v>85</v>
      </c>
      <c r="BA41" s="37" t="s">
        <v>81</v>
      </c>
      <c r="BB41" s="36" t="s">
        <v>85</v>
      </c>
      <c r="BC41" s="37" t="s">
        <v>85</v>
      </c>
      <c r="BD41" s="36" t="s">
        <v>85</v>
      </c>
      <c r="BE41" s="37" t="s">
        <v>81</v>
      </c>
      <c r="BF41" s="36" t="s">
        <v>81</v>
      </c>
      <c r="BG41" s="37" t="s">
        <v>81</v>
      </c>
      <c r="BH41" s="36" t="s">
        <v>85</v>
      </c>
      <c r="BI41" s="38" t="s">
        <v>175</v>
      </c>
    </row>
    <row r="42" spans="1:61" ht="16.5" customHeight="1" x14ac:dyDescent="0.4">
      <c r="A42" s="21"/>
      <c r="B42" s="45" t="s">
        <v>139</v>
      </c>
      <c r="C42" s="46"/>
      <c r="D42" s="56" t="s">
        <v>70</v>
      </c>
      <c r="E42" s="57" t="s">
        <v>71</v>
      </c>
      <c r="F42" s="59" t="s">
        <v>98</v>
      </c>
      <c r="G42" s="18" t="s">
        <v>247</v>
      </c>
      <c r="H42" s="54" t="s">
        <v>248</v>
      </c>
      <c r="I42" s="32">
        <v>7</v>
      </c>
      <c r="J42" s="33">
        <v>0</v>
      </c>
      <c r="K42" s="32">
        <v>0</v>
      </c>
      <c r="L42" s="33">
        <v>0</v>
      </c>
      <c r="M42" s="32">
        <v>1</v>
      </c>
      <c r="N42" s="34">
        <v>0</v>
      </c>
      <c r="O42" s="32">
        <v>0</v>
      </c>
      <c r="P42" s="33">
        <v>0</v>
      </c>
      <c r="Q42" s="32">
        <v>0</v>
      </c>
      <c r="R42" s="37">
        <v>0</v>
      </c>
      <c r="S42" s="32">
        <v>0</v>
      </c>
      <c r="T42" s="37">
        <v>0</v>
      </c>
      <c r="U42" s="36">
        <v>14</v>
      </c>
      <c r="V42" s="37">
        <v>0</v>
      </c>
      <c r="W42" s="36">
        <v>16</v>
      </c>
      <c r="X42" s="35"/>
      <c r="Y42" s="36"/>
      <c r="Z42" s="36"/>
      <c r="AA42" s="36"/>
      <c r="AB42" s="36"/>
      <c r="AC42" s="35" t="s">
        <v>81</v>
      </c>
      <c r="AD42" s="36" t="s">
        <v>85</v>
      </c>
      <c r="AE42" s="37"/>
      <c r="AF42" s="36" t="s">
        <v>81</v>
      </c>
      <c r="AG42" s="37" t="s">
        <v>81</v>
      </c>
      <c r="AH42" s="36" t="s">
        <v>81</v>
      </c>
      <c r="AI42" s="37" t="s">
        <v>81</v>
      </c>
      <c r="AJ42" s="36" t="s">
        <v>81</v>
      </c>
      <c r="AK42" s="35" t="s">
        <v>81</v>
      </c>
      <c r="AL42" s="36" t="s">
        <v>81</v>
      </c>
      <c r="AM42" s="37" t="s">
        <v>85</v>
      </c>
      <c r="AN42" s="36" t="s">
        <v>81</v>
      </c>
      <c r="AO42" s="37" t="s">
        <v>85</v>
      </c>
      <c r="AP42" s="36" t="s">
        <v>85</v>
      </c>
      <c r="AQ42" s="37" t="s">
        <v>81</v>
      </c>
      <c r="AR42" s="36" t="s">
        <v>81</v>
      </c>
      <c r="AS42" s="37" t="s">
        <v>81</v>
      </c>
      <c r="AT42" s="36" t="s">
        <v>81</v>
      </c>
      <c r="AU42" s="37" t="s">
        <v>81</v>
      </c>
      <c r="AV42" s="36" t="s">
        <v>81</v>
      </c>
      <c r="AW42" s="37" t="s">
        <v>85</v>
      </c>
      <c r="AX42" s="36" t="s">
        <v>81</v>
      </c>
      <c r="AY42" s="37" t="s">
        <v>85</v>
      </c>
      <c r="AZ42" s="36" t="s">
        <v>81</v>
      </c>
      <c r="BA42" s="37" t="s">
        <v>81</v>
      </c>
      <c r="BB42" s="36" t="s">
        <v>81</v>
      </c>
      <c r="BC42" s="37" t="s">
        <v>81</v>
      </c>
      <c r="BD42" s="36" t="s">
        <v>81</v>
      </c>
      <c r="BE42" s="37" t="s">
        <v>81</v>
      </c>
      <c r="BF42" s="36" t="s">
        <v>85</v>
      </c>
      <c r="BG42" s="37" t="s">
        <v>85</v>
      </c>
      <c r="BH42" s="36"/>
      <c r="BI42" s="38" t="s">
        <v>252</v>
      </c>
    </row>
    <row r="43" spans="1:61" ht="16.5" customHeight="1" thickBot="1" x14ac:dyDescent="0.45">
      <c r="A43" s="21"/>
      <c r="B43" s="44" t="s">
        <v>122</v>
      </c>
      <c r="C43" s="46"/>
      <c r="D43" s="56" t="s">
        <v>70</v>
      </c>
      <c r="E43" s="57" t="s">
        <v>71</v>
      </c>
      <c r="F43" s="59" t="s">
        <v>98</v>
      </c>
      <c r="G43" s="18" t="s">
        <v>254</v>
      </c>
      <c r="H43" s="54" t="s">
        <v>255</v>
      </c>
      <c r="I43" s="32">
        <v>7</v>
      </c>
      <c r="J43" s="33">
        <v>0</v>
      </c>
      <c r="K43" s="32">
        <v>0</v>
      </c>
      <c r="L43" s="33">
        <v>0</v>
      </c>
      <c r="M43" s="32">
        <v>1</v>
      </c>
      <c r="N43" s="34">
        <v>0</v>
      </c>
      <c r="O43" s="32">
        <v>0</v>
      </c>
      <c r="P43" s="33">
        <v>0</v>
      </c>
      <c r="Q43" s="32">
        <v>0</v>
      </c>
      <c r="R43" s="37">
        <v>0</v>
      </c>
      <c r="S43" s="32">
        <v>0</v>
      </c>
      <c r="T43" s="37">
        <v>0</v>
      </c>
      <c r="U43" s="36">
        <v>14</v>
      </c>
      <c r="V43" s="37">
        <v>0</v>
      </c>
      <c r="W43" s="36">
        <v>0</v>
      </c>
      <c r="X43" s="35">
        <v>17</v>
      </c>
      <c r="Y43" s="36"/>
      <c r="Z43" s="36"/>
      <c r="AA43" s="36"/>
      <c r="AB43" s="36"/>
      <c r="AC43" s="35" t="s">
        <v>81</v>
      </c>
      <c r="AD43" s="36" t="s">
        <v>85</v>
      </c>
      <c r="AE43" s="37"/>
      <c r="AF43" s="36" t="s">
        <v>81</v>
      </c>
      <c r="AG43" s="37" t="s">
        <v>81</v>
      </c>
      <c r="AH43" s="36" t="s">
        <v>81</v>
      </c>
      <c r="AI43" s="37" t="s">
        <v>81</v>
      </c>
      <c r="AJ43" s="36" t="s">
        <v>81</v>
      </c>
      <c r="AK43" s="35" t="s">
        <v>81</v>
      </c>
      <c r="AL43" s="36" t="s">
        <v>81</v>
      </c>
      <c r="AM43" s="37" t="s">
        <v>85</v>
      </c>
      <c r="AN43" s="36" t="s">
        <v>81</v>
      </c>
      <c r="AO43" s="37" t="s">
        <v>85</v>
      </c>
      <c r="AP43" s="36" t="s">
        <v>85</v>
      </c>
      <c r="AQ43" s="37" t="s">
        <v>81</v>
      </c>
      <c r="AR43" s="36" t="s">
        <v>81</v>
      </c>
      <c r="AS43" s="37" t="s">
        <v>81</v>
      </c>
      <c r="AT43" s="36" t="s">
        <v>81</v>
      </c>
      <c r="AU43" s="37" t="s">
        <v>81</v>
      </c>
      <c r="AV43" s="36" t="s">
        <v>81</v>
      </c>
      <c r="AW43" s="37" t="s">
        <v>85</v>
      </c>
      <c r="AX43" s="36" t="s">
        <v>81</v>
      </c>
      <c r="AY43" s="37" t="s">
        <v>85</v>
      </c>
      <c r="AZ43" s="36" t="s">
        <v>81</v>
      </c>
      <c r="BA43" s="37" t="s">
        <v>81</v>
      </c>
      <c r="BB43" s="36" t="s">
        <v>81</v>
      </c>
      <c r="BC43" s="37" t="s">
        <v>81</v>
      </c>
      <c r="BD43" s="36" t="s">
        <v>81</v>
      </c>
      <c r="BE43" s="37" t="s">
        <v>81</v>
      </c>
      <c r="BF43" s="36" t="s">
        <v>85</v>
      </c>
      <c r="BG43" s="37" t="s">
        <v>85</v>
      </c>
      <c r="BH43" s="36" t="s">
        <v>81</v>
      </c>
      <c r="BI43" s="38" t="s">
        <v>115</v>
      </c>
    </row>
    <row r="44" spans="1:61" ht="16.5" customHeight="1" thickBot="1" x14ac:dyDescent="0.45">
      <c r="A44" s="21"/>
      <c r="B44" s="44" t="s">
        <v>122</v>
      </c>
      <c r="C44" s="47" t="s">
        <v>143</v>
      </c>
      <c r="D44" s="56" t="s">
        <v>70</v>
      </c>
      <c r="E44" s="57" t="s">
        <v>71</v>
      </c>
      <c r="F44" s="59" t="s">
        <v>98</v>
      </c>
      <c r="G44" s="18" t="s">
        <v>258</v>
      </c>
      <c r="H44" s="54" t="s">
        <v>259</v>
      </c>
      <c r="I44" s="32">
        <v>7</v>
      </c>
      <c r="J44" s="33">
        <v>0</v>
      </c>
      <c r="K44" s="32">
        <v>0</v>
      </c>
      <c r="L44" s="33">
        <v>0</v>
      </c>
      <c r="M44" s="32">
        <v>1</v>
      </c>
      <c r="N44" s="34">
        <v>0</v>
      </c>
      <c r="O44" s="32">
        <v>0</v>
      </c>
      <c r="P44" s="33">
        <v>0</v>
      </c>
      <c r="Q44" s="32">
        <v>0</v>
      </c>
      <c r="R44" s="37">
        <v>0</v>
      </c>
      <c r="S44" s="32">
        <v>0</v>
      </c>
      <c r="T44" s="37">
        <v>0</v>
      </c>
      <c r="U44" s="36">
        <v>14</v>
      </c>
      <c r="V44" s="37">
        <v>0</v>
      </c>
      <c r="W44" s="36">
        <v>0</v>
      </c>
      <c r="X44" s="35">
        <v>17</v>
      </c>
      <c r="Y44" s="36"/>
      <c r="Z44" s="36"/>
      <c r="AA44" s="36"/>
      <c r="AB44" s="36"/>
      <c r="AC44" s="35" t="s">
        <v>81</v>
      </c>
      <c r="AD44" s="36" t="s">
        <v>81</v>
      </c>
      <c r="AE44" s="37"/>
      <c r="AF44" s="36" t="s">
        <v>81</v>
      </c>
      <c r="AG44" s="37" t="s">
        <v>81</v>
      </c>
      <c r="AH44" s="36" t="s">
        <v>81</v>
      </c>
      <c r="AI44" s="37" t="s">
        <v>81</v>
      </c>
      <c r="AJ44" s="36" t="s">
        <v>81</v>
      </c>
      <c r="AK44" s="35" t="s">
        <v>81</v>
      </c>
      <c r="AL44" s="36" t="s">
        <v>81</v>
      </c>
      <c r="AM44" s="37" t="s">
        <v>85</v>
      </c>
      <c r="AN44" s="36" t="s">
        <v>81</v>
      </c>
      <c r="AO44" s="37" t="s">
        <v>85</v>
      </c>
      <c r="AP44" s="36" t="s">
        <v>85</v>
      </c>
      <c r="AQ44" s="37" t="s">
        <v>81</v>
      </c>
      <c r="AR44" s="36" t="s">
        <v>81</v>
      </c>
      <c r="AS44" s="37" t="s">
        <v>81</v>
      </c>
      <c r="AT44" s="36" t="s">
        <v>81</v>
      </c>
      <c r="AU44" s="37" t="s">
        <v>81</v>
      </c>
      <c r="AV44" s="36" t="s">
        <v>81</v>
      </c>
      <c r="AW44" s="37" t="s">
        <v>85</v>
      </c>
      <c r="AX44" s="36" t="s">
        <v>81</v>
      </c>
      <c r="AY44" s="37" t="s">
        <v>85</v>
      </c>
      <c r="AZ44" s="36" t="s">
        <v>81</v>
      </c>
      <c r="BA44" s="37" t="s">
        <v>81</v>
      </c>
      <c r="BB44" s="36" t="s">
        <v>81</v>
      </c>
      <c r="BC44" s="37" t="s">
        <v>81</v>
      </c>
      <c r="BD44" s="36" t="s">
        <v>81</v>
      </c>
      <c r="BE44" s="37" t="s">
        <v>81</v>
      </c>
      <c r="BF44" s="36" t="s">
        <v>85</v>
      </c>
      <c r="BG44" s="37" t="s">
        <v>85</v>
      </c>
      <c r="BH44" s="36" t="s">
        <v>81</v>
      </c>
      <c r="BI44" s="38" t="s">
        <v>115</v>
      </c>
    </row>
  </sheetData>
  <sheetProtection algorithmName="SHA-512" hashValue="P9Mi/DZADPc4aYYK8PPk38JgOQyWqtnBXQSfqc3/ufnmw1nYAcfSal/d7rxapc7qhIEc5VjLtSrZRJ5RKwTQkA==" saltValue="Pd80LcwEoUTGvZf8pZUvdg==" spinCount="100000" sheet="1" objects="1" scenarios="1" selectLockedCells="1" selectUnlockedCells="1"/>
  <autoFilter ref="B4:BI44" xr:uid="{E5E69437-7D93-4776-BD33-7F26918471FC}"/>
  <mergeCells count="8">
    <mergeCell ref="AT3:BE3"/>
    <mergeCell ref="BF3:BH3"/>
    <mergeCell ref="U3:Y3"/>
    <mergeCell ref="I3:N3"/>
    <mergeCell ref="AC3:AE3"/>
    <mergeCell ref="AF3:AJ3"/>
    <mergeCell ref="AK3:AN3"/>
    <mergeCell ref="AO3:AS3"/>
  </mergeCells>
  <conditionalFormatting sqref="G36 G5:G6 G19:G21 G11:G13 G27:G28">
    <cfRule type="cellIs" priority="404" stopIfTrue="1" operator="equal">
      <formula>"DUMMY"</formula>
    </cfRule>
  </conditionalFormatting>
  <conditionalFormatting sqref="G30:G33">
    <cfRule type="cellIs" priority="402" stopIfTrue="1" operator="equal">
      <formula>"DUMMY"</formula>
    </cfRule>
  </conditionalFormatting>
  <conditionalFormatting sqref="G30:G33">
    <cfRule type="duplicateValues" dxfId="12" priority="403"/>
  </conditionalFormatting>
  <conditionalFormatting sqref="G17:G18">
    <cfRule type="cellIs" priority="400" stopIfTrue="1" operator="equal">
      <formula>"DUMMY"</formula>
    </cfRule>
  </conditionalFormatting>
  <conditionalFormatting sqref="G17:G18">
    <cfRule type="duplicateValues" dxfId="11" priority="401"/>
  </conditionalFormatting>
  <conditionalFormatting sqref="G25:G26">
    <cfRule type="cellIs" priority="398" stopIfTrue="1" operator="equal">
      <formula>"DUMMY"</formula>
    </cfRule>
  </conditionalFormatting>
  <conditionalFormatting sqref="G25:G26">
    <cfRule type="duplicateValues" dxfId="10" priority="399"/>
  </conditionalFormatting>
  <conditionalFormatting sqref="G43:G44">
    <cfRule type="cellIs" priority="397" stopIfTrue="1" operator="equal">
      <formula>"DUMMY"</formula>
    </cfRule>
  </conditionalFormatting>
  <conditionalFormatting sqref="G10">
    <cfRule type="cellIs" priority="395" stopIfTrue="1" operator="equal">
      <formula>"DUMMY"</formula>
    </cfRule>
  </conditionalFormatting>
  <conditionalFormatting sqref="G10">
    <cfRule type="duplicateValues" dxfId="9" priority="396"/>
  </conditionalFormatting>
  <conditionalFormatting sqref="G37">
    <cfRule type="cellIs" priority="390" stopIfTrue="1" operator="equal">
      <formula>"DUMMY"</formula>
    </cfRule>
  </conditionalFormatting>
  <conditionalFormatting sqref="G37">
    <cfRule type="duplicateValues" dxfId="8" priority="391"/>
  </conditionalFormatting>
  <conditionalFormatting sqref="G43:G44">
    <cfRule type="duplicateValues" dxfId="7" priority="407"/>
  </conditionalFormatting>
  <conditionalFormatting sqref="G36">
    <cfRule type="duplicateValues" dxfId="6" priority="408"/>
  </conditionalFormatting>
  <conditionalFormatting sqref="G38:G42 G15:G16 G22:G24 G29 G7:G9">
    <cfRule type="duplicateValues" dxfId="5" priority="409"/>
  </conditionalFormatting>
  <conditionalFormatting sqref="G5:G6">
    <cfRule type="duplicateValues" dxfId="4" priority="410"/>
  </conditionalFormatting>
  <conditionalFormatting sqref="G19:G21">
    <cfRule type="duplicateValues" dxfId="3" priority="411"/>
  </conditionalFormatting>
  <conditionalFormatting sqref="G11:G13">
    <cfRule type="duplicateValues" dxfId="2" priority="412"/>
  </conditionalFormatting>
  <conditionalFormatting sqref="G27:G28">
    <cfRule type="duplicateValues" dxfId="1" priority="413"/>
  </conditionalFormatting>
  <conditionalFormatting sqref="G14">
    <cfRule type="cellIs" priority="1" stopIfTrue="1" operator="equal">
      <formula>"DUMMY"</formula>
    </cfRule>
  </conditionalFormatting>
  <conditionalFormatting sqref="G14">
    <cfRule type="duplicateValues" dxfId="0" priority="2"/>
  </conditionalFormatting>
  <hyperlinks>
    <hyperlink ref="BI5" r:id="rId1" xr:uid="{ED9EE168-CFD6-4A6A-8772-50C4C8C40026}"/>
    <hyperlink ref="BI6" r:id="rId2" xr:uid="{0BA7CE7B-8136-4A0A-8416-591A714CA385}"/>
    <hyperlink ref="BI7" r:id="rId3" xr:uid="{F9FB610E-1F5D-41FC-A957-5BD24B4FB152}"/>
    <hyperlink ref="BI8" r:id="rId4" xr:uid="{120EAA42-FF00-4DA1-B24B-B3BE11F9728E}"/>
    <hyperlink ref="BI9" r:id="rId5" xr:uid="{BFD7CD54-615E-4233-811E-34BDD05F3337}"/>
    <hyperlink ref="BI10" r:id="rId6" xr:uid="{C7A2AC44-1F8A-4647-BB09-5305807740F9}"/>
    <hyperlink ref="BI11" r:id="rId7" xr:uid="{EE146E3B-91EA-4392-87AA-2996D036303C}"/>
    <hyperlink ref="BI12" r:id="rId8" xr:uid="{07F65E8B-628E-4AB4-AD66-FD2ECF36B2D0}"/>
    <hyperlink ref="BI15" r:id="rId9" xr:uid="{D52F71BA-1E5A-4F1C-8F5C-54D8FF2A3217}"/>
    <hyperlink ref="BI16" r:id="rId10" xr:uid="{429EE9B5-E261-414F-94A2-A1482144261E}"/>
    <hyperlink ref="BI17" r:id="rId11" xr:uid="{6460D9FE-C497-40E2-8BCD-2AA22157A7B3}"/>
    <hyperlink ref="BI19" r:id="rId12" xr:uid="{98853405-AE95-4444-9D78-8AD70674E007}"/>
    <hyperlink ref="BI20" r:id="rId13" xr:uid="{973D1B22-E634-4297-996C-8A3A839D4A9E}"/>
    <hyperlink ref="BI21" r:id="rId14" xr:uid="{CBF4646A-F240-4970-A3CB-A688F5E2E0EA}"/>
    <hyperlink ref="BI23" r:id="rId15" xr:uid="{E74DF0B6-9F8E-4B17-9349-EDFDA3B310AE}"/>
    <hyperlink ref="BI22" r:id="rId16" xr:uid="{5D595361-3EC1-4705-8619-4CEDD368CA8D}"/>
    <hyperlink ref="BI24" r:id="rId17" xr:uid="{6251EEA2-DDC7-4D97-8224-C0BABE1AF298}"/>
    <hyperlink ref="BI25" r:id="rId18" xr:uid="{38E9D598-4625-46A0-BC1A-F351CC39906B}"/>
    <hyperlink ref="BI26" r:id="rId19" xr:uid="{A175DED4-0102-4328-AA46-594CA03234BE}"/>
    <hyperlink ref="BI27" r:id="rId20" xr:uid="{EDFB7886-7471-43D0-AE9B-57F21A1FA382}"/>
    <hyperlink ref="BI28" r:id="rId21" xr:uid="{5F4C211F-1747-4FB9-BA5F-B704CE800EE4}"/>
    <hyperlink ref="BI29" r:id="rId22" xr:uid="{98C60B9F-38F1-4895-AF54-D6EBA39C236D}"/>
    <hyperlink ref="BI30" r:id="rId23" xr:uid="{228733E8-F7E2-4D97-AD0E-4CA7B9823819}"/>
    <hyperlink ref="BI32" r:id="rId24" xr:uid="{44243C6D-24A7-4F9F-9461-18CF327C03BD}"/>
    <hyperlink ref="BI33" r:id="rId25" xr:uid="{DFBB0B26-490B-49C4-B4F1-94066CC8D442}"/>
    <hyperlink ref="BI36" r:id="rId26" xr:uid="{3ECDC8F9-70AA-4703-9A95-A8BB43F81181}"/>
    <hyperlink ref="BI37" r:id="rId27" xr:uid="{B80C776E-D5AC-4039-B4BD-43114C15900C}"/>
    <hyperlink ref="BI38" r:id="rId28" xr:uid="{8246281B-D4B2-4F3D-BE35-9B2EFF6A4CA2}"/>
    <hyperlink ref="BI39" r:id="rId29" xr:uid="{42396868-3454-4928-9417-ECEAA176A64F}"/>
    <hyperlink ref="BI40" r:id="rId30" xr:uid="{2D5E258C-5C24-41EE-9CA8-8B48DD414C10}"/>
    <hyperlink ref="BI41" r:id="rId31" xr:uid="{0CC13620-DC02-4EFF-9536-A3CCE801BD68}"/>
    <hyperlink ref="BI42" r:id="rId32" xr:uid="{4C11098A-DA4E-4E52-88C7-3C7A25D7BD64}"/>
    <hyperlink ref="BI43" r:id="rId33" xr:uid="{908A162D-37AD-4271-99EE-09FB41A64A51}"/>
    <hyperlink ref="BI13" r:id="rId34" xr:uid="{4F580900-9157-4EA2-AA7C-FA4149E128AC}"/>
    <hyperlink ref="BI18" r:id="rId35" xr:uid="{76D69B0A-E077-449C-AAB6-4BF0CF184C55}"/>
    <hyperlink ref="BI44" r:id="rId36" xr:uid="{7CFDB6A9-DE71-4F09-8925-B0DC8661F20F}"/>
    <hyperlink ref="BI31" r:id="rId37" xr:uid="{CF0B2B6F-1832-4485-8ECF-532DE2DABCEE}"/>
    <hyperlink ref="BI34" r:id="rId38" xr:uid="{37E564CC-8C51-4C84-BD10-F2E9C159A2D5}"/>
    <hyperlink ref="BI35" r:id="rId39" xr:uid="{DD3E51E6-632C-4A2B-B1B3-1F9CDAEF3E79}"/>
    <hyperlink ref="BI14" r:id="rId40" xr:uid="{A40223A9-F8DE-4DCD-AB81-5A9084A8106D}"/>
  </hyperlinks>
  <pageMargins left="0.7" right="0.7" top="0.75" bottom="0.75" header="0.3" footer="0.3"/>
  <pageSetup orientation="portrait" r:id="rId41"/>
  <drawing r:id="rId4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4DB7A53E87EF40AE34248FA58B4FAC" ma:contentTypeVersion="13" ma:contentTypeDescription="Create a new document." ma:contentTypeScope="" ma:versionID="e1dce4ff22edc5fb18e25780fbf8b854">
  <xsd:schema xmlns:xsd="http://www.w3.org/2001/XMLSchema" xmlns:xs="http://www.w3.org/2001/XMLSchema" xmlns:p="http://schemas.microsoft.com/office/2006/metadata/properties" xmlns:ns3="d7942add-f673-410e-883a-66e2a1ac6bf8" xmlns:ns4="22ea1301-bfeb-44bd-ab89-e60c41198a6e" targetNamespace="http://schemas.microsoft.com/office/2006/metadata/properties" ma:root="true" ma:fieldsID="c805b92e529243dc9a1a717fab1fc84c" ns3:_="" ns4:_="">
    <xsd:import namespace="d7942add-f673-410e-883a-66e2a1ac6bf8"/>
    <xsd:import namespace="22ea1301-bfeb-44bd-ab89-e60c41198a6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942add-f673-410e-883a-66e2a1ac6b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ea1301-bfeb-44bd-ab89-e60c41198a6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600F418-FD32-44EA-B14B-ADEA6F0509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942add-f673-410e-883a-66e2a1ac6bf8"/>
    <ds:schemaRef ds:uri="22ea1301-bfeb-44bd-ab89-e60c41198a6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45249C1-EEC6-4692-A38B-7DFA599799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1D9E423-5AB7-4BF5-BDC0-DCE941336E2C}">
  <ds:schemaRefs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elements/1.1/"/>
    <ds:schemaRef ds:uri="22ea1301-bfeb-44bd-ab89-e60c41198a6e"/>
    <ds:schemaRef ds:uri="http://www.w3.org/XML/1998/namespace"/>
    <ds:schemaRef ds:uri="d7942add-f673-410e-883a-66e2a1ac6bf8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45</vt:i4>
      </vt:variant>
    </vt:vector>
  </HeadingPairs>
  <TitlesOfParts>
    <vt:vector size="50" baseType="lpstr">
      <vt:lpstr>Navigation</vt:lpstr>
      <vt:lpstr>Navigation_NEW</vt:lpstr>
      <vt:lpstr>C#63 Visuals Portfolio</vt:lpstr>
      <vt:lpstr>Line-Up</vt:lpstr>
      <vt:lpstr>Navigation_data</vt:lpstr>
      <vt:lpstr>Main_Description</vt:lpstr>
      <vt:lpstr>Main_Family</vt:lpstr>
      <vt:lpstr>Main_Series</vt:lpstr>
      <vt:lpstr>Main_View_Selector</vt:lpstr>
      <vt:lpstr>Navigation_NEW!Navigation</vt:lpstr>
      <vt:lpstr>ThinkVision_M14</vt:lpstr>
      <vt:lpstr>ThinkVision_M14t</vt:lpstr>
      <vt:lpstr>ThinkVision_M15</vt:lpstr>
      <vt:lpstr>ThinkVision_P24h_2L</vt:lpstr>
      <vt:lpstr>ThinkVision_P24q_20</vt:lpstr>
      <vt:lpstr>ThinkVision_P27__Creator_Extreme</vt:lpstr>
      <vt:lpstr>ThinkVision_P27h_20</vt:lpstr>
      <vt:lpstr>ThinkVision_P27q_20</vt:lpstr>
      <vt:lpstr>ThinkVision_P27u_20</vt:lpstr>
      <vt:lpstr>ThinkVision_P32p_20</vt:lpstr>
      <vt:lpstr>ThinkVision_P34w_20</vt:lpstr>
      <vt:lpstr>ThinkVision_P40w_20</vt:lpstr>
      <vt:lpstr>ThinkVision_S22e_20</vt:lpstr>
      <vt:lpstr>ThinkVision_S24e_20</vt:lpstr>
      <vt:lpstr>ThinkVision_S27e_20</vt:lpstr>
      <vt:lpstr>ThinkVision_T23d_10</vt:lpstr>
      <vt:lpstr>ThinkVision_T23i_20</vt:lpstr>
      <vt:lpstr>ThinkVision_T24d_10</vt:lpstr>
      <vt:lpstr>ThinkVision_T24h_20</vt:lpstr>
      <vt:lpstr>ThinkVision_T24i_2L</vt:lpstr>
      <vt:lpstr>ThinkVision_T24m_20</vt:lpstr>
      <vt:lpstr>ThinkVision_T24m_29</vt:lpstr>
      <vt:lpstr>ThinkVision_T24t_20</vt:lpstr>
      <vt:lpstr>ThinkVision_T24v_20</vt:lpstr>
      <vt:lpstr>ThinkVision_T25d_10</vt:lpstr>
      <vt:lpstr>ThinkVision_T27h_2L</vt:lpstr>
      <vt:lpstr>ThinkVision_T27hv_20</vt:lpstr>
      <vt:lpstr>ThinkVision_T27i_10</vt:lpstr>
      <vt:lpstr>ThinkVision_T27p_10</vt:lpstr>
      <vt:lpstr>ThinkVision_T32h_20</vt:lpstr>
      <vt:lpstr>ThinkVision_T32p_20</vt:lpstr>
      <vt:lpstr>ThinkVision_T34w_20</vt:lpstr>
      <vt:lpstr>ThinkVisionT22i_20</vt:lpstr>
      <vt:lpstr>ThinkVisionT22v_20</vt:lpstr>
      <vt:lpstr>Tiny_In_One_22__TIO___Cam_None_Touch</vt:lpstr>
      <vt:lpstr>Tiny_In_One_22__TIO___Cam_Touch</vt:lpstr>
      <vt:lpstr>Tiny_In_One_24__TIO____Cam_None_Touch</vt:lpstr>
      <vt:lpstr>Tiny_In_One_24__TIO___Cam_Touch</vt:lpstr>
      <vt:lpstr>Tiny_In_One_24__TIO___IR_Cam_None_Touch</vt:lpstr>
      <vt:lpstr>Tiny_In_One_27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Funda Saglamer</dc:creator>
  <cp:lastModifiedBy>Bruehne, Lucas</cp:lastModifiedBy>
  <dcterms:created xsi:type="dcterms:W3CDTF">2021-11-03T18:00:05Z</dcterms:created>
  <dcterms:modified xsi:type="dcterms:W3CDTF">2022-05-19T07:33:46Z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0x010100A04DB7A53E87EF40AE34248FA58B4FAC</vt:lpwstr>
  </property>
</Properties>
</file>